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325" windowHeight="5175" tabRatio="482" firstSheet="2" activeTab="6"/>
  </bookViews>
  <sheets>
    <sheet name="Level" sheetId="1" r:id="rId1"/>
    <sheet name="Level to Rate of change" sheetId="2" r:id="rId2"/>
    <sheet name="Rate of Change" sheetId="3" r:id="rId3"/>
    <sheet name="Correlation 1988-2010" sheetId="4" r:id="rId4"/>
    <sheet name="Graphs" sheetId="5" r:id="rId5"/>
    <sheet name="HKD Interest rates" sheetId="6" r:id="rId6"/>
    <sheet name="Correlation 1998-2012" sheetId="7" r:id="rId7"/>
    <sheet name="Sheet2" sheetId="8" r:id="rId8"/>
  </sheets>
  <definedNames>
    <definedName name="_xlnm.Print_Area" localSheetId="2">'Rate of Change'!$A$28:$I$48</definedName>
  </definedNames>
  <calcPr fullCalcOnLoad="1"/>
</workbook>
</file>

<file path=xl/sharedStrings.xml><?xml version="1.0" encoding="utf-8"?>
<sst xmlns="http://schemas.openxmlformats.org/spreadsheetml/2006/main" count="1019" uniqueCount="263">
  <si>
    <t>Major Macroeconomic Variables in Hong Kong</t>
  </si>
  <si>
    <t>Hong Kong Annual Digest Statistics, varous editions</t>
  </si>
  <si>
    <t>GDP</t>
  </si>
  <si>
    <t>GDP = GDP at current market prices in HK$M</t>
  </si>
  <si>
    <t>BLR = Best lending rate (period avarage in %)</t>
  </si>
  <si>
    <t>Year</t>
  </si>
  <si>
    <t>SDR</t>
  </si>
  <si>
    <t>BLR</t>
  </si>
  <si>
    <t>CUS</t>
  </si>
  <si>
    <t>CUL</t>
  </si>
  <si>
    <t>CUS = Credit Union Savings (Share Balances)</t>
  </si>
  <si>
    <t xml:space="preserve">CUL = Credit Union Outstanding Loan Balances </t>
  </si>
  <si>
    <t>Rate of Change (Except interest rates SDR and BLR)</t>
  </si>
  <si>
    <t>r</t>
  </si>
  <si>
    <r>
      <t>r</t>
    </r>
    <r>
      <rPr>
        <vertAlign val="superscript"/>
        <sz val="12"/>
        <rFont val="Times New Roman"/>
        <family val="1"/>
      </rPr>
      <t>2</t>
    </r>
  </si>
  <si>
    <t xml:space="preserve">That is, we accept the null hypothesis if the computed t value is less than the test t value. </t>
  </si>
  <si>
    <t>CPI</t>
  </si>
  <si>
    <t>CUL/CUS</t>
  </si>
  <si>
    <t>No.of CU</t>
  </si>
  <si>
    <t>Membership</t>
  </si>
  <si>
    <t>Per Capita CUL</t>
  </si>
  <si>
    <t>Per Capita CUS</t>
  </si>
  <si>
    <t>HKD</t>
  </si>
  <si>
    <t>BD</t>
  </si>
  <si>
    <t>BL</t>
  </si>
  <si>
    <t>BD = Total deposit from customers with licensed banks (HKD) in HK$M</t>
  </si>
  <si>
    <t>BL = Total loans and advances with licensed banks (HKD) in HK$M</t>
  </si>
  <si>
    <t>BL/BD</t>
  </si>
  <si>
    <t>Major Macroeconomic Variables in Taiwan</t>
  </si>
  <si>
    <t>Gross Domestic Product</t>
  </si>
  <si>
    <t>National Statistics, ROC (Taiwan)</t>
  </si>
  <si>
    <t>GDP = GDP at current market prices in TW$M</t>
  </si>
  <si>
    <t>HK</t>
  </si>
  <si>
    <t>GDP and CPI</t>
  </si>
  <si>
    <t>Financial Statistics</t>
  </si>
  <si>
    <t>Central bank, ROC (Taiwan)</t>
  </si>
  <si>
    <t>SDR = Bank 1 year deposit interest rate (period average)</t>
  </si>
  <si>
    <t>BLR = Prime lending rate (period avarage in %)</t>
  </si>
  <si>
    <t>SDR = 12-month time deposit rate on bank deposits of less than HK$ 100,000 (% per annum)</t>
  </si>
  <si>
    <t>Year</t>
  </si>
  <si>
    <t>Month</t>
  </si>
  <si>
    <t>Best lending rate</t>
  </si>
  <si>
    <t>12 months</t>
  </si>
  <si>
    <t>(% per annum)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</si>
  <si>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</si>
  <si>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</si>
  <si>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</si>
  <si>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</si>
  <si>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</si>
  <si>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</si>
  <si>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</si>
  <si>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</si>
  <si>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</si>
  <si>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1980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</si>
  <si>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</si>
  <si>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</si>
  <si>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</si>
  <si>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</si>
  <si>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</si>
  <si>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</si>
  <si>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</si>
  <si>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</si>
  <si>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</si>
  <si>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</si>
  <si>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</si>
  <si>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</si>
  <si>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</si>
  <si>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</si>
  <si>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</si>
  <si>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</si>
  <si>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</si>
  <si>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</si>
  <si>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</si>
  <si>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</si>
  <si>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</si>
  <si>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</si>
  <si>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</si>
  <si>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</si>
  <si>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</si>
  <si>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</si>
  <si>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</si>
  <si>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</si>
  <si>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</si>
  <si>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</si>
  <si>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</si>
  <si>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</si>
  <si>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2010</t>
  </si>
  <si>
    <t>Note :</t>
  </si>
  <si>
    <t>Period average figures.</t>
  </si>
  <si>
    <t>Source :</t>
  </si>
  <si>
    <t>Hong Kong Monetary Authority</t>
  </si>
  <si>
    <t>For further information, please visit the website of the Hong Kong Monetary Authority</t>
  </si>
  <si>
    <t>(www.info.gov.hk/hkma)</t>
  </si>
  <si>
    <t>(Enquiry telephone no. : 2878 8222).</t>
  </si>
  <si>
    <t>Last revision date: 20 December, 2010</t>
  </si>
  <si>
    <t>Hong Kong Dollar Interest Rates (% per annum)</t>
  </si>
  <si>
    <t>TWSDR</t>
  </si>
  <si>
    <t>TWBLR</t>
  </si>
  <si>
    <t>HKSDR</t>
  </si>
  <si>
    <t>HKBLR</t>
  </si>
  <si>
    <t>1989-2009</t>
  </si>
  <si>
    <t>Members</t>
  </si>
  <si>
    <t>1987-2009</t>
  </si>
  <si>
    <t>HKSDR</t>
  </si>
  <si>
    <t>HKBLR</t>
  </si>
  <si>
    <t>TWSDR</t>
  </si>
  <si>
    <t>TWBLR</t>
  </si>
  <si>
    <t>BL = Total loans and advances with major financial institutions of which in NTD (NT$100M)</t>
  </si>
  <si>
    <t>level</t>
  </si>
  <si>
    <t>Year</t>
  </si>
  <si>
    <r>
      <t>HK</t>
    </r>
    <r>
      <rPr>
        <sz val="12"/>
        <color indexed="12"/>
        <rFont val="新細明體"/>
        <family val="1"/>
      </rPr>
      <t>CUS</t>
    </r>
  </si>
  <si>
    <r>
      <t>HK</t>
    </r>
    <r>
      <rPr>
        <sz val="12"/>
        <color indexed="12"/>
        <rFont val="新細明體"/>
        <family val="1"/>
      </rPr>
      <t>CUL</t>
    </r>
  </si>
  <si>
    <t>Year</t>
  </si>
  <si>
    <t>TWCUS</t>
  </si>
  <si>
    <t>TWCUL</t>
  </si>
  <si>
    <t>HKCUL/S</t>
  </si>
  <si>
    <t>HKBL/S</t>
  </si>
  <si>
    <t>TWCUL/S</t>
  </si>
  <si>
    <t>TWCUL/S</t>
  </si>
  <si>
    <t>HKCUL/S</t>
  </si>
  <si>
    <t>HKBL/S</t>
  </si>
  <si>
    <t>TWBL/S</t>
  </si>
  <si>
    <t>CCPI = Composite Consumer Price Index (October 2009 - September 2010 = 100)</t>
  </si>
  <si>
    <t>http://www.stat.gov.tw/public/data/dgbas03/bs3/inquire/cpispl.xls</t>
  </si>
  <si>
    <t>http://eng.stat.gov.tw/ct.asp?xItem=25763&amp;CtNode=5347&amp;mp=5</t>
  </si>
  <si>
    <t>http://www.cbc.gov.tw/public/data/economic/statistics/key/loan-y.xls</t>
  </si>
  <si>
    <t>http://www.cbc.gov.tw/public/data/economic/statistics/key/interest-y.xls</t>
  </si>
  <si>
    <t>No Formula</t>
  </si>
  <si>
    <t>MG(1987-1998)</t>
  </si>
  <si>
    <t>Taiwan</t>
  </si>
  <si>
    <t>HKGDP</t>
  </si>
  <si>
    <t>HKBD</t>
  </si>
  <si>
    <t>HKBL</t>
  </si>
  <si>
    <t>HKCUS</t>
  </si>
  <si>
    <t>HKCUL</t>
  </si>
  <si>
    <t>HKSDR</t>
  </si>
  <si>
    <t>HkBLR</t>
  </si>
  <si>
    <t>HKCPI</t>
  </si>
  <si>
    <t xml:space="preserve">Hong Kong </t>
  </si>
  <si>
    <t>TWGDP</t>
  </si>
  <si>
    <t>TWBD</t>
  </si>
  <si>
    <t>TWBL</t>
  </si>
  <si>
    <t>TWCUS</t>
  </si>
  <si>
    <t>TWCUL</t>
  </si>
  <si>
    <t>TWSDR</t>
  </si>
  <si>
    <t>TWBLR</t>
  </si>
  <si>
    <t>TWCPI</t>
  </si>
  <si>
    <t>Level</t>
  </si>
  <si>
    <t>Level</t>
  </si>
  <si>
    <t>Rate of Change (%)</t>
  </si>
  <si>
    <t>Rate of change %</t>
  </si>
  <si>
    <t>Taiwan</t>
  </si>
  <si>
    <t>HKGDPR</t>
  </si>
  <si>
    <t>HKGDPR</t>
  </si>
  <si>
    <t>HKBDR</t>
  </si>
  <si>
    <t>HKBDR</t>
  </si>
  <si>
    <t>HKCUSR</t>
  </si>
  <si>
    <t>HKCUSR</t>
  </si>
  <si>
    <t>HKCULR</t>
  </si>
  <si>
    <t>HKCULR</t>
  </si>
  <si>
    <t>HKSDR</t>
  </si>
  <si>
    <t>HKCPIR</t>
  </si>
  <si>
    <t>HKCPIR</t>
  </si>
  <si>
    <t>TWGDPR</t>
  </si>
  <si>
    <t>TWGDPR</t>
  </si>
  <si>
    <t>TWBDR</t>
  </si>
  <si>
    <t>TWBDR</t>
  </si>
  <si>
    <t>TWCUSR</t>
  </si>
  <si>
    <t>TWCUSR</t>
  </si>
  <si>
    <t>TWCULR</t>
  </si>
  <si>
    <t>TWCULR</t>
  </si>
  <si>
    <t>TWSDR</t>
  </si>
  <si>
    <t>TWCPIR</t>
  </si>
  <si>
    <t>TWCPIR</t>
  </si>
  <si>
    <t>Correlation (1988-2010)</t>
  </si>
  <si>
    <t>Correlation (1988-1998)</t>
  </si>
  <si>
    <t>Correlation (1999-2010)</t>
  </si>
  <si>
    <t>Rate of changes</t>
  </si>
  <si>
    <t>HKGDPR</t>
  </si>
  <si>
    <t>HKCPIR</t>
  </si>
  <si>
    <t>TWBDR</t>
  </si>
  <si>
    <t>TWBLR</t>
  </si>
  <si>
    <t>Year</t>
  </si>
  <si>
    <t>CU</t>
  </si>
  <si>
    <t>Members</t>
  </si>
  <si>
    <t>Taiwan</t>
  </si>
  <si>
    <t>Hong Kong</t>
  </si>
  <si>
    <t xml:space="preserve">Statistics for Registered Credit Unions, Hong Kong Agriculture, Fisheries and Conservation Department (March 1971-March 2006) </t>
  </si>
  <si>
    <t>Sources: HKAFC Annual reports, various issues (Official credit union statistics has become available at 1971).</t>
  </si>
  <si>
    <t xml:space="preserve">              Hong Kong Annual Report 19668-70 and Unpulished records held in the Credit Union League of Hong Kong    </t>
  </si>
  <si>
    <t xml:space="preserve">              Credit Union League of Hong Kong, Annual Report, 1987- 2006 issues</t>
  </si>
  <si>
    <t>Total</t>
  </si>
  <si>
    <t>*Data from HKAFC as at end of March (HK$)</t>
  </si>
  <si>
    <t>*Data from CULHK as at end of December (HK$)</t>
  </si>
  <si>
    <t>Year</t>
  </si>
  <si>
    <t>Number</t>
  </si>
  <si>
    <t>Membership</t>
  </si>
  <si>
    <t xml:space="preserve">Share Capital </t>
  </si>
  <si>
    <t>Reserve Fund</t>
  </si>
  <si>
    <t>Share Balance</t>
  </si>
  <si>
    <t>Outstanding Loan</t>
  </si>
  <si>
    <t>Extrapolated figures</t>
  </si>
  <si>
    <t>TWCUL/S</t>
  </si>
  <si>
    <t>HKB-HKCU</t>
  </si>
  <si>
    <t>TWB-TWCU</t>
  </si>
  <si>
    <t>HKB</t>
  </si>
  <si>
    <t>HKCU</t>
  </si>
  <si>
    <t>TWBL/S</t>
  </si>
  <si>
    <t>TWBL/S</t>
  </si>
  <si>
    <t>TWCU</t>
  </si>
  <si>
    <t>Hong  Kong</t>
  </si>
  <si>
    <t>Hong  Kong</t>
  </si>
  <si>
    <t>Taiwan</t>
  </si>
  <si>
    <t>S and Shares</t>
  </si>
  <si>
    <t>S and Shares</t>
  </si>
  <si>
    <t>Lopans</t>
  </si>
  <si>
    <t>Lopans</t>
  </si>
  <si>
    <t>Taiwan</t>
  </si>
  <si>
    <t>WOCCU Statistocal Report</t>
  </si>
  <si>
    <t>(US$M)</t>
  </si>
  <si>
    <t>Rate of Change (%)</t>
  </si>
  <si>
    <t>..</t>
  </si>
  <si>
    <t>http://www.cbc.gov.tw/public/data/economic/statistics/key/deposit-y.xls</t>
  </si>
  <si>
    <t>http://www.cbc.gov.tw/content.asp?CuItem=1879</t>
  </si>
  <si>
    <t>NY_US Exchange Rtae</t>
  </si>
  <si>
    <t>NT_US</t>
  </si>
  <si>
    <t>HK_US</t>
  </si>
  <si>
    <t>HK_US</t>
  </si>
  <si>
    <t>http://www.hkma.gov.hk/eng/market-data-and-statistics/economic-and-financial-data-for-hong-kong.shtml</t>
  </si>
  <si>
    <t>Green color is extimated from USD</t>
  </si>
  <si>
    <t>http://www.censtatd.gov.hk/home/index.jsp</t>
  </si>
  <si>
    <t>MG(1987-2012)</t>
  </si>
  <si>
    <t>MG(1999-2012)</t>
  </si>
  <si>
    <t>CPI = Consumer Price Index (2010 = 100)</t>
  </si>
  <si>
    <t>BD = Total deposits with Depository Institutions of which in NTD (NT$100M)</t>
  </si>
  <si>
    <t>http://www.hkma.gov.hk/eng/market-data-and-statistics/economic-and-financial-data-for-hong-kong.shtml</t>
  </si>
  <si>
    <t>HKBDR</t>
  </si>
  <si>
    <t>HKCPI</t>
  </si>
  <si>
    <t>TWGDP</t>
  </si>
  <si>
    <t>TWBD</t>
  </si>
  <si>
    <t>TWBL</t>
  </si>
  <si>
    <t>TWCUS</t>
  </si>
  <si>
    <t>TWCUL</t>
  </si>
  <si>
    <t>TWCPI</t>
  </si>
  <si>
    <t>Annual Rate of Change (%)</t>
  </si>
  <si>
    <t>p value=</t>
  </si>
  <si>
    <t>p value=</t>
  </si>
  <si>
    <t>Reject H0 at (1/2)α=0.25%, fd=12;  t=2.1788</t>
  </si>
  <si>
    <t>Reject H0 at (1/2)α=0.25%, df=9;   t=2.2622</t>
  </si>
  <si>
    <t>HKGDP</t>
  </si>
  <si>
    <t>HKBD</t>
  </si>
  <si>
    <t>HKBL</t>
  </si>
  <si>
    <t>HKCUS</t>
  </si>
  <si>
    <t>HKCUL</t>
  </si>
  <si>
    <t>HKSDR</t>
  </si>
  <si>
    <t>HKBLR</t>
  </si>
  <si>
    <t>HKCUS</t>
  </si>
  <si>
    <t>HKCUL</t>
  </si>
  <si>
    <t>HKCUS</t>
  </si>
  <si>
    <t>HKCUL</t>
  </si>
  <si>
    <t>HKGDP</t>
  </si>
  <si>
    <t>HKBD</t>
  </si>
  <si>
    <t>HKBL</t>
  </si>
</sst>
</file>

<file path=xl/styles.xml><?xml version="1.0" encoding="utf-8"?>
<styleSheet xmlns="http://schemas.openxmlformats.org/spreadsheetml/2006/main">
  <numFmts count="3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);[Red]\(0.00\)"/>
    <numFmt numFmtId="178" formatCode="#,##0.0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_ "/>
    <numFmt numFmtId="191" formatCode="0.000_ "/>
    <numFmt numFmtId="192" formatCode="0_ "/>
    <numFmt numFmtId="193" formatCode="0.0000000000000_ "/>
    <numFmt numFmtId="194" formatCode="0_);[Red]\(0\)"/>
    <numFmt numFmtId="195" formatCode="###\ ###\ ##0.0"/>
    <numFmt numFmtId="196" formatCode="0.0_);[Red]\(0.0\)"/>
    <numFmt numFmtId="197" formatCode="0.00000000_ "/>
    <numFmt numFmtId="198" formatCode="#,##0.000000_);[Red]\(#,##0.000000\)"/>
    <numFmt numFmtId="199" formatCode="[$€-2]\ #,##0.00_);[Red]\([$€-2]\ #,##0.00\)"/>
    <numFmt numFmtId="200" formatCode="0.0000_ "/>
  </numFmts>
  <fonts count="5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16"/>
      <name val="新細明體"/>
      <family val="1"/>
    </font>
    <font>
      <sz val="11"/>
      <color indexed="8"/>
      <name val="新細明體"/>
      <family val="1"/>
    </font>
    <font>
      <sz val="8"/>
      <name val="新細明體"/>
      <family val="1"/>
    </font>
    <font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2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sz val="12"/>
      <color indexed="52"/>
      <name val="新細明體"/>
      <family val="1"/>
    </font>
    <font>
      <sz val="12"/>
      <color indexed="60"/>
      <name val="新細明體"/>
      <family val="1"/>
    </font>
    <font>
      <b/>
      <sz val="12"/>
      <color indexed="63"/>
      <name val="新細明體"/>
      <family val="1"/>
    </font>
    <font>
      <b/>
      <sz val="18"/>
      <color indexed="56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Times New Roman"/>
      <family val="1"/>
    </font>
    <font>
      <b/>
      <sz val="12"/>
      <color indexed="17"/>
      <name val="新細明體"/>
      <family val="1"/>
    </font>
    <font>
      <sz val="8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  <font>
      <sz val="12"/>
      <color rgb="FF008000"/>
      <name val="新細明體"/>
      <family val="1"/>
    </font>
    <font>
      <sz val="12"/>
      <color rgb="FF008000"/>
      <name val="Times New Roman"/>
      <family val="1"/>
    </font>
    <font>
      <b/>
      <sz val="12"/>
      <color rgb="FF008000"/>
      <name val="新細明體"/>
      <family val="1"/>
    </font>
    <font>
      <sz val="12"/>
      <name val="Calibri"/>
      <family val="1"/>
    </font>
    <font>
      <sz val="8"/>
      <color rgb="FF0000CC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Font="1" applyAlignment="1">
      <alignment/>
    </xf>
    <xf numFmtId="17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78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88" fontId="0" fillId="0" borderId="0" xfId="0" applyNumberFormat="1" applyAlignment="1">
      <alignment/>
    </xf>
    <xf numFmtId="0" fontId="9" fillId="0" borderId="0" xfId="0" applyFont="1" applyAlignment="1">
      <alignment/>
    </xf>
    <xf numFmtId="179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92" fontId="0" fillId="0" borderId="0" xfId="0" applyNumberFormat="1" applyAlignment="1">
      <alignment/>
    </xf>
    <xf numFmtId="179" fontId="10" fillId="0" borderId="0" xfId="0" applyNumberFormat="1" applyFont="1" applyAlignment="1">
      <alignment/>
    </xf>
    <xf numFmtId="177" fontId="0" fillId="0" borderId="0" xfId="0" applyNumberFormat="1" applyAlignment="1">
      <alignment horizontal="right"/>
    </xf>
    <xf numFmtId="179" fontId="1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7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94" fontId="0" fillId="0" borderId="0" xfId="0" applyNumberFormat="1" applyAlignment="1">
      <alignment/>
    </xf>
    <xf numFmtId="194" fontId="3" fillId="0" borderId="0" xfId="0" applyNumberFormat="1" applyFont="1" applyAlignment="1">
      <alignment horizontal="center" vertical="center"/>
    </xf>
    <xf numFmtId="192" fontId="3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right"/>
    </xf>
    <xf numFmtId="179" fontId="11" fillId="0" borderId="0" xfId="0" applyNumberFormat="1" applyFont="1" applyAlignment="1">
      <alignment horizontal="center" vertical="center"/>
    </xf>
    <xf numFmtId="179" fontId="11" fillId="0" borderId="0" xfId="0" applyNumberFormat="1" applyFont="1" applyAlignment="1">
      <alignment/>
    </xf>
    <xf numFmtId="0" fontId="0" fillId="0" borderId="11" xfId="0" applyFont="1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40" fontId="0" fillId="0" borderId="0" xfId="0" applyNumberFormat="1" applyAlignment="1">
      <alignment/>
    </xf>
    <xf numFmtId="40" fontId="10" fillId="0" borderId="0" xfId="0" applyNumberFormat="1" applyFont="1" applyAlignment="1">
      <alignment/>
    </xf>
    <xf numFmtId="40" fontId="2" fillId="0" borderId="0" xfId="0" applyNumberFormat="1" applyFont="1" applyAlignment="1">
      <alignment/>
    </xf>
    <xf numFmtId="38" fontId="0" fillId="0" borderId="0" xfId="0" applyNumberFormat="1" applyAlignment="1">
      <alignment horizontal="right"/>
    </xf>
    <xf numFmtId="38" fontId="0" fillId="0" borderId="0" xfId="0" applyNumberFormat="1" applyAlignment="1">
      <alignment/>
    </xf>
    <xf numFmtId="0" fontId="3" fillId="0" borderId="0" xfId="0" applyFont="1" applyAlignment="1">
      <alignment/>
    </xf>
    <xf numFmtId="194" fontId="10" fillId="0" borderId="0" xfId="0" applyNumberFormat="1" applyFont="1" applyAlignment="1">
      <alignment/>
    </xf>
    <xf numFmtId="0" fontId="0" fillId="0" borderId="11" xfId="0" applyFont="1" applyFill="1" applyBorder="1" applyAlignment="1">
      <alignment horizontal="center"/>
    </xf>
    <xf numFmtId="17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94" fontId="0" fillId="0" borderId="0" xfId="0" applyNumberFormat="1" applyAlignment="1">
      <alignment horizontal="center"/>
    </xf>
    <xf numFmtId="192" fontId="0" fillId="0" borderId="0" xfId="0" applyNumberFormat="1" applyAlignment="1">
      <alignment horizontal="center"/>
    </xf>
    <xf numFmtId="176" fontId="9" fillId="0" borderId="0" xfId="0" applyNumberFormat="1" applyFont="1" applyAlignment="1">
      <alignment/>
    </xf>
    <xf numFmtId="0" fontId="9" fillId="0" borderId="0" xfId="0" applyFont="1" applyAlignment="1">
      <alignment/>
    </xf>
    <xf numFmtId="38" fontId="9" fillId="0" borderId="0" xfId="0" applyNumberFormat="1" applyFont="1" applyAlignment="1">
      <alignment horizontal="center"/>
    </xf>
    <xf numFmtId="177" fontId="2" fillId="0" borderId="0" xfId="0" applyNumberFormat="1" applyFont="1" applyAlignment="1">
      <alignment horizontal="center" vertical="center"/>
    </xf>
    <xf numFmtId="177" fontId="9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179" fontId="9" fillId="0" borderId="0" xfId="0" applyNumberFormat="1" applyFont="1" applyAlignment="1">
      <alignment/>
    </xf>
    <xf numFmtId="0" fontId="5" fillId="0" borderId="0" xfId="53" applyAlignment="1" applyProtection="1">
      <alignment/>
      <protection/>
    </xf>
    <xf numFmtId="0" fontId="7" fillId="0" borderId="0" xfId="0" applyFont="1" applyAlignment="1">
      <alignment/>
    </xf>
    <xf numFmtId="177" fontId="0" fillId="0" borderId="0" xfId="0" applyNumberFormat="1" applyFont="1" applyAlignment="1">
      <alignment horizontal="right"/>
    </xf>
    <xf numFmtId="177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38" fontId="0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196" fontId="0" fillId="0" borderId="0" xfId="0" applyNumberFormat="1" applyAlignment="1">
      <alignment/>
    </xf>
    <xf numFmtId="177" fontId="9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79" fontId="4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76" fontId="10" fillId="0" borderId="0" xfId="0" applyNumberFormat="1" applyFont="1" applyAlignment="1">
      <alignment/>
    </xf>
    <xf numFmtId="197" fontId="0" fillId="0" borderId="0" xfId="0" applyNumberFormat="1" applyAlignment="1">
      <alignment/>
    </xf>
    <xf numFmtId="0" fontId="9" fillId="0" borderId="0" xfId="0" applyFont="1" applyAlignment="1">
      <alignment horizontal="center" vertical="center"/>
    </xf>
    <xf numFmtId="37" fontId="2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194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194" fontId="0" fillId="0" borderId="0" xfId="0" applyNumberFormat="1" applyFont="1" applyAlignment="1">
      <alignment horizontal="center"/>
    </xf>
    <xf numFmtId="0" fontId="49" fillId="0" borderId="0" xfId="0" applyFont="1" applyAlignment="1">
      <alignment horizontal="center" vertical="center"/>
    </xf>
    <xf numFmtId="194" fontId="49" fillId="0" borderId="0" xfId="0" applyNumberFormat="1" applyFont="1" applyAlignment="1">
      <alignment/>
    </xf>
    <xf numFmtId="0" fontId="50" fillId="0" borderId="0" xfId="0" applyFont="1" applyAlignment="1">
      <alignment horizontal="center" vertical="center"/>
    </xf>
    <xf numFmtId="194" fontId="50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/>
    </xf>
    <xf numFmtId="194" fontId="49" fillId="0" borderId="0" xfId="0" applyNumberFormat="1" applyFont="1" applyAlignment="1">
      <alignment horizontal="center"/>
    </xf>
    <xf numFmtId="179" fontId="49" fillId="0" borderId="0" xfId="0" applyNumberFormat="1" applyFont="1" applyAlignment="1">
      <alignment/>
    </xf>
    <xf numFmtId="0" fontId="51" fillId="0" borderId="0" xfId="0" applyFont="1" applyAlignment="1">
      <alignment/>
    </xf>
    <xf numFmtId="40" fontId="49" fillId="0" borderId="0" xfId="0" applyNumberFormat="1" applyFont="1" applyAlignment="1">
      <alignment/>
    </xf>
    <xf numFmtId="178" fontId="49" fillId="0" borderId="0" xfId="0" applyNumberFormat="1" applyFont="1" applyAlignment="1">
      <alignment/>
    </xf>
    <xf numFmtId="194" fontId="0" fillId="0" borderId="0" xfId="0" applyNumberFormat="1" applyFont="1" applyAlignment="1">
      <alignment horizontal="right"/>
    </xf>
    <xf numFmtId="3" fontId="52" fillId="0" borderId="0" xfId="0" applyNumberFormat="1" applyFont="1" applyAlignment="1">
      <alignment horizontal="right"/>
    </xf>
    <xf numFmtId="3" fontId="52" fillId="0" borderId="0" xfId="0" applyNumberFormat="1" applyFont="1" applyAlignment="1">
      <alignment horizontal="right" vertical="center"/>
    </xf>
    <xf numFmtId="4" fontId="52" fillId="0" borderId="0" xfId="0" applyNumberFormat="1" applyFont="1" applyAlignment="1">
      <alignment horizontal="right"/>
    </xf>
    <xf numFmtId="4" fontId="52" fillId="0" borderId="0" xfId="0" applyNumberFormat="1" applyFont="1" applyAlignment="1">
      <alignment horizontal="right" vertical="center"/>
    </xf>
    <xf numFmtId="194" fontId="52" fillId="0" borderId="0" xfId="0" applyNumberFormat="1" applyFont="1" applyAlignment="1">
      <alignment horizontal="center" vertical="center"/>
    </xf>
    <xf numFmtId="194" fontId="0" fillId="0" borderId="0" xfId="0" applyNumberFormat="1" applyAlignment="1">
      <alignment horizontal="right"/>
    </xf>
    <xf numFmtId="195" fontId="0" fillId="0" borderId="0" xfId="0" applyNumberFormat="1" applyFont="1" applyBorder="1" applyAlignment="1">
      <alignment horizontal="right"/>
    </xf>
    <xf numFmtId="196" fontId="0" fillId="0" borderId="0" xfId="0" applyNumberFormat="1" applyBorder="1" applyAlignment="1">
      <alignment/>
    </xf>
    <xf numFmtId="179" fontId="9" fillId="0" borderId="0" xfId="0" applyNumberFormat="1" applyFont="1" applyAlignment="1">
      <alignment/>
    </xf>
    <xf numFmtId="40" fontId="52" fillId="0" borderId="0" xfId="0" applyNumberFormat="1" applyFont="1" applyAlignment="1">
      <alignment/>
    </xf>
    <xf numFmtId="178" fontId="52" fillId="0" borderId="0" xfId="0" applyNumberFormat="1" applyFont="1" applyAlignment="1">
      <alignment/>
    </xf>
    <xf numFmtId="190" fontId="0" fillId="0" borderId="0" xfId="0" applyNumberFormat="1" applyAlignment="1">
      <alignment/>
    </xf>
    <xf numFmtId="192" fontId="2" fillId="0" borderId="0" xfId="0" applyNumberFormat="1" applyFont="1" applyAlignment="1">
      <alignment horizontal="center"/>
    </xf>
    <xf numFmtId="179" fontId="2" fillId="0" borderId="0" xfId="0" applyNumberFormat="1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179" fontId="2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92" fontId="13" fillId="0" borderId="0" xfId="0" applyNumberFormat="1" applyFont="1" applyAlignment="1">
      <alignment horizontal="center"/>
    </xf>
    <xf numFmtId="179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179" fontId="13" fillId="0" borderId="11" xfId="0" applyNumberFormat="1" applyFont="1" applyFill="1" applyBorder="1" applyAlignment="1">
      <alignment horizontal="center"/>
    </xf>
    <xf numFmtId="179" fontId="13" fillId="0" borderId="0" xfId="0" applyNumberFormat="1" applyFont="1" applyFill="1" applyBorder="1" applyAlignment="1">
      <alignment/>
    </xf>
    <xf numFmtId="179" fontId="13" fillId="33" borderId="0" xfId="0" applyNumberFormat="1" applyFont="1" applyFill="1" applyBorder="1" applyAlignment="1">
      <alignment/>
    </xf>
    <xf numFmtId="179" fontId="13" fillId="34" borderId="0" xfId="0" applyNumberFormat="1" applyFont="1" applyFill="1" applyBorder="1" applyAlignment="1">
      <alignment/>
    </xf>
    <xf numFmtId="179" fontId="13" fillId="0" borderId="12" xfId="0" applyNumberFormat="1" applyFont="1" applyFill="1" applyBorder="1" applyAlignment="1">
      <alignment/>
    </xf>
    <xf numFmtId="179" fontId="13" fillId="33" borderId="12" xfId="0" applyNumberFormat="1" applyFont="1" applyFill="1" applyBorder="1" applyAlignment="1">
      <alignment/>
    </xf>
    <xf numFmtId="179" fontId="13" fillId="0" borderId="13" xfId="0" applyNumberFormat="1" applyFont="1" applyFill="1" applyBorder="1" applyAlignment="1">
      <alignment/>
    </xf>
    <xf numFmtId="179" fontId="53" fillId="0" borderId="0" xfId="0" applyNumberFormat="1" applyFont="1" applyAlignment="1">
      <alignment horizontal="right"/>
    </xf>
    <xf numFmtId="200" fontId="53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179" fontId="13" fillId="0" borderId="10" xfId="0" applyNumberFormat="1" applyFont="1" applyFill="1" applyBorder="1" applyAlignment="1">
      <alignment/>
    </xf>
    <xf numFmtId="179" fontId="13" fillId="33" borderId="10" xfId="0" applyNumberFormat="1" applyFont="1" applyFill="1" applyBorder="1" applyAlignment="1">
      <alignment/>
    </xf>
    <xf numFmtId="0" fontId="5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575"/>
          <c:w val="0.95825"/>
          <c:h val="0.81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Graphs!$B$3</c:f>
              <c:strCache>
                <c:ptCount val="1"/>
                <c:pt idx="0">
                  <c:v>HKCUS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Graphs!$A$4:$A$27</c:f>
              <c:numCache/>
            </c:numRef>
          </c:xVal>
          <c:yVal>
            <c:numRef>
              <c:f>Graphs!$B$4:$B$27</c:f>
              <c:numCache/>
            </c:numRef>
          </c:yVal>
          <c:smooth val="0"/>
        </c:ser>
        <c:ser>
          <c:idx val="1"/>
          <c:order val="1"/>
          <c:tx>
            <c:strRef>
              <c:f>Graphs!$C$3</c:f>
              <c:strCache>
                <c:ptCount val="1"/>
                <c:pt idx="0">
                  <c:v>HKCUL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Graphs!$A$4:$A$27</c:f>
              <c:numCache/>
            </c:numRef>
          </c:xVal>
          <c:yVal>
            <c:numRef>
              <c:f>Graphs!$C$4:$C$27</c:f>
              <c:numCache/>
            </c:numRef>
          </c:yVal>
          <c:smooth val="0"/>
        </c:ser>
        <c:axId val="19270444"/>
        <c:axId val="39216269"/>
      </c:scatterChart>
      <c:valAx>
        <c:axId val="19270444"/>
        <c:scaling>
          <c:orientation val="minMax"/>
          <c:max val="2010"/>
          <c:min val="1985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16269"/>
        <c:crosses val="autoZero"/>
        <c:crossBetween val="midCat"/>
        <c:dispUnits/>
        <c:majorUnit val="5"/>
        <c:minorUnit val="1"/>
      </c:valAx>
      <c:valAx>
        <c:axId val="39216269"/>
        <c:scaling>
          <c:orientation val="minMax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70444"/>
        <c:crossesAt val="198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7"/>
          <c:y val="0.88675"/>
          <c:w val="0.4482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4425"/>
          <c:w val="0.93425"/>
          <c:h val="0.78625"/>
        </c:manualLayout>
      </c:layout>
      <c:scatterChart>
        <c:scatterStyle val="lineMarker"/>
        <c:varyColors val="0"/>
        <c:ser>
          <c:idx val="3"/>
          <c:order val="0"/>
          <c:tx>
            <c:strRef>
              <c:f>Graphs!$G$66</c:f>
              <c:strCache>
                <c:ptCount val="1"/>
                <c:pt idx="0">
                  <c:v>TWBL/S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Graphs!$A$67:$A$92</c:f>
              <c:numCache/>
            </c:numRef>
          </c:xVal>
          <c:yVal>
            <c:numRef>
              <c:f>Graphs!$G$67:$G$92</c:f>
              <c:numCache/>
            </c:numRef>
          </c:yVal>
          <c:smooth val="0"/>
        </c:ser>
        <c:ser>
          <c:idx val="7"/>
          <c:order val="1"/>
          <c:tx>
            <c:strRef>
              <c:f>Graphs!$I$66</c:f>
              <c:strCache>
                <c:ptCount val="1"/>
                <c:pt idx="0">
                  <c:v>TWCUL/S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Graphs!$A$67:$A$92</c:f>
              <c:numCache/>
            </c:numRef>
          </c:xVal>
          <c:yVal>
            <c:numRef>
              <c:f>Graphs!$I$67:$I$92</c:f>
              <c:numCache/>
            </c:numRef>
          </c:yVal>
          <c:smooth val="0"/>
        </c:ser>
        <c:axId val="34693062"/>
        <c:axId val="43802103"/>
      </c:scatterChart>
      <c:valAx>
        <c:axId val="34693062"/>
        <c:scaling>
          <c:orientation val="minMax"/>
          <c:max val="2012"/>
          <c:min val="1987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02103"/>
        <c:crossesAt val="0"/>
        <c:crossBetween val="midCat"/>
        <c:dispUnits/>
        <c:majorUnit val="5"/>
        <c:minorUnit val="1"/>
      </c:valAx>
      <c:valAx>
        <c:axId val="43802103"/>
        <c:scaling>
          <c:orientation val="minMax"/>
          <c:max val="14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93062"/>
        <c:crossesAt val="1985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575"/>
          <c:y val="0.88575"/>
          <c:w val="0.535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335"/>
          <c:w val="0.9045"/>
          <c:h val="0.933"/>
        </c:manualLayout>
      </c:layout>
      <c:scatterChart>
        <c:scatterStyle val="line"/>
        <c:varyColors val="0"/>
        <c:ser>
          <c:idx val="0"/>
          <c:order val="0"/>
          <c:tx>
            <c:strRef>
              <c:f>Graphs!$B$157</c:f>
              <c:strCache>
                <c:ptCount val="1"/>
                <c:pt idx="0">
                  <c:v>Number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Graphs!$A$158:$A$205</c:f>
              <c:numCache/>
            </c:numRef>
          </c:xVal>
          <c:yVal>
            <c:numRef>
              <c:f>Graphs!$B$158:$B$205</c:f>
              <c:numCache/>
            </c:numRef>
          </c:yVal>
          <c:smooth val="0"/>
        </c:ser>
        <c:axId val="58674608"/>
        <c:axId val="58309425"/>
      </c:scatterChart>
      <c:valAx>
        <c:axId val="58674608"/>
        <c:scaling>
          <c:orientation val="minMax"/>
          <c:max val="2011"/>
          <c:min val="1961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09425"/>
        <c:crosses val="autoZero"/>
        <c:crossBetween val="midCat"/>
        <c:dispUnits/>
      </c:valAx>
      <c:valAx>
        <c:axId val="58309425"/>
        <c:scaling>
          <c:orientation val="minMax"/>
          <c:max val="7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儲社數目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674608"/>
        <c:crossesAt val="196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335"/>
          <c:w val="0.9045"/>
          <c:h val="0.93325"/>
        </c:manualLayout>
      </c:layout>
      <c:scatterChart>
        <c:scatterStyle val="line"/>
        <c:varyColors val="0"/>
        <c:ser>
          <c:idx val="1"/>
          <c:order val="0"/>
          <c:tx>
            <c:strRef>
              <c:f>Graphs!$C$157</c:f>
              <c:strCache>
                <c:ptCount val="1"/>
                <c:pt idx="0">
                  <c:v>Membership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Graphs!$A$158:$A$205</c:f>
              <c:numCache/>
            </c:numRef>
          </c:xVal>
          <c:yVal>
            <c:numRef>
              <c:f>Graphs!$C$158:$C$205</c:f>
              <c:numCache/>
            </c:numRef>
          </c:yVal>
          <c:smooth val="0"/>
        </c:ser>
        <c:axId val="55022778"/>
        <c:axId val="25442955"/>
      </c:scatterChart>
      <c:valAx>
        <c:axId val="55022778"/>
        <c:scaling>
          <c:orientation val="minMax"/>
          <c:max val="2011"/>
          <c:min val="1961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442955"/>
        <c:crosses val="autoZero"/>
        <c:crossBetween val="midCat"/>
        <c:dispUnits/>
      </c:valAx>
      <c:valAx>
        <c:axId val="25442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社員人數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022778"/>
        <c:crossesAt val="196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55"/>
          <c:w val="0.959"/>
          <c:h val="0.81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Graphs!$D$3</c:f>
              <c:strCache>
                <c:ptCount val="1"/>
                <c:pt idx="0">
                  <c:v>TWCUS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Graphs!$A$4:$A$27</c:f>
              <c:numCache/>
            </c:numRef>
          </c:xVal>
          <c:yVal>
            <c:numRef>
              <c:f>Graphs!$D$4:$D$27</c:f>
              <c:numCache/>
            </c:numRef>
          </c:yVal>
          <c:smooth val="0"/>
        </c:ser>
        <c:ser>
          <c:idx val="1"/>
          <c:order val="1"/>
          <c:tx>
            <c:strRef>
              <c:f>Graphs!$E$3</c:f>
              <c:strCache>
                <c:ptCount val="1"/>
                <c:pt idx="0">
                  <c:v>TWCUL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Graphs!$A$4:$A$27</c:f>
              <c:numCache/>
            </c:numRef>
          </c:xVal>
          <c:yVal>
            <c:numRef>
              <c:f>Graphs!$E$4:$E$27</c:f>
              <c:numCache/>
            </c:numRef>
          </c:yVal>
          <c:smooth val="0"/>
        </c:ser>
        <c:axId val="17402102"/>
        <c:axId val="22401191"/>
      </c:scatterChart>
      <c:valAx>
        <c:axId val="17402102"/>
        <c:scaling>
          <c:orientation val="minMax"/>
          <c:max val="2010"/>
          <c:min val="1985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01191"/>
        <c:crosses val="autoZero"/>
        <c:crossBetween val="midCat"/>
        <c:dispUnits/>
      </c:valAx>
      <c:valAx>
        <c:axId val="22401191"/>
        <c:scaling>
          <c:orientation val="minMax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402102"/>
        <c:crossesAt val="198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5"/>
          <c:y val="0.89"/>
          <c:w val="0.431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575"/>
          <c:w val="0.95825"/>
          <c:h val="0.814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Graphs!$B$36</c:f>
              <c:strCache>
                <c:ptCount val="1"/>
                <c:pt idx="0">
                  <c:v>HKCUSR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Graphs!$A$37:$A$59</c:f>
              <c:numCache/>
            </c:numRef>
          </c:xVal>
          <c:yVal>
            <c:numRef>
              <c:f>Graphs!$B$37:$B$59</c:f>
              <c:numCache/>
            </c:numRef>
          </c:yVal>
          <c:smooth val="0"/>
        </c:ser>
        <c:ser>
          <c:idx val="1"/>
          <c:order val="1"/>
          <c:tx>
            <c:strRef>
              <c:f>Graphs!$C$36</c:f>
              <c:strCache>
                <c:ptCount val="1"/>
                <c:pt idx="0">
                  <c:v>HKCULR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Graphs!$A$37:$A$59</c:f>
              <c:numCache/>
            </c:numRef>
          </c:xVal>
          <c:yVal>
            <c:numRef>
              <c:f>Graphs!$C$37:$C$59</c:f>
              <c:numCache/>
            </c:numRef>
          </c:yVal>
          <c:smooth val="0"/>
        </c:ser>
        <c:axId val="284128"/>
        <c:axId val="2557153"/>
      </c:scatterChart>
      <c:valAx>
        <c:axId val="284128"/>
        <c:scaling>
          <c:orientation val="minMax"/>
          <c:max val="2010"/>
          <c:min val="1985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7153"/>
        <c:crossesAt val="-50"/>
        <c:crossBetween val="midCat"/>
        <c:dispUnits/>
        <c:majorUnit val="5"/>
        <c:minorUnit val="1"/>
      </c:valAx>
      <c:valAx>
        <c:axId val="2557153"/>
        <c:scaling>
          <c:orientation val="minMax"/>
          <c:max val="9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128"/>
        <c:crossesAt val="1985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725"/>
          <c:y val="0.88825"/>
          <c:w val="0.47475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485"/>
          <c:w val="0.9565"/>
          <c:h val="0.887"/>
        </c:manualLayout>
      </c:layout>
      <c:scatterChart>
        <c:scatterStyle val="line"/>
        <c:varyColors val="0"/>
        <c:ser>
          <c:idx val="1"/>
          <c:order val="0"/>
          <c:tx>
            <c:strRef>
              <c:f>Graphs!$B$96</c:f>
              <c:strCache>
                <c:ptCount val="1"/>
                <c:pt idx="0">
                  <c:v>CU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Graphs!$A$97:$A$145</c:f>
              <c:numCache/>
            </c:numRef>
          </c:xVal>
          <c:yVal>
            <c:numRef>
              <c:f>Graphs!$B$97:$B$145</c:f>
              <c:numCache/>
            </c:numRef>
          </c:yVal>
          <c:smooth val="0"/>
        </c:ser>
        <c:axId val="23014378"/>
        <c:axId val="5802811"/>
      </c:scatterChart>
      <c:valAx>
        <c:axId val="23014378"/>
        <c:scaling>
          <c:orientation val="minMax"/>
          <c:max val="2012"/>
          <c:min val="1964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02811"/>
        <c:crossesAt val="0"/>
        <c:crossBetween val="midCat"/>
        <c:dispUnits/>
        <c:majorUnit val="6"/>
        <c:minorUnit val="1"/>
      </c:valAx>
      <c:valAx>
        <c:axId val="5802811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Credit Unions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014378"/>
        <c:crossesAt val="1962"/>
        <c:crossBetween val="midCat"/>
        <c:dispUnits/>
        <c:majorUnit val="5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34"/>
          <c:w val="0.9635"/>
          <c:h val="0.95175"/>
        </c:manualLayout>
      </c:layout>
      <c:scatterChart>
        <c:scatterStyle val="line"/>
        <c:varyColors val="0"/>
        <c:ser>
          <c:idx val="1"/>
          <c:order val="0"/>
          <c:tx>
            <c:strRef>
              <c:f>Graphs!$C$96</c:f>
              <c:strCache>
                <c:ptCount val="1"/>
                <c:pt idx="0">
                  <c:v>Members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Graphs!$A$97:$A$145</c:f>
              <c:numCache/>
            </c:numRef>
          </c:xVal>
          <c:yVal>
            <c:numRef>
              <c:f>Graphs!$C$97:$C$145</c:f>
              <c:numCache/>
            </c:numRef>
          </c:yVal>
          <c:smooth val="0"/>
        </c:ser>
        <c:axId val="52225300"/>
        <c:axId val="265653"/>
      </c:scatterChart>
      <c:valAx>
        <c:axId val="52225300"/>
        <c:scaling>
          <c:orientation val="minMax"/>
          <c:max val="2012"/>
          <c:min val="1964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5653"/>
        <c:crossesAt val="0"/>
        <c:crossBetween val="midCat"/>
        <c:dispUnits/>
        <c:majorUnit val="6"/>
        <c:minorUnit val="1"/>
      </c:valAx>
      <c:valAx>
        <c:axId val="265653"/>
        <c:scaling>
          <c:orientation val="minMax"/>
          <c:max val="2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Credit Union members (Persons)</a:t>
                </a:r>
              </a:p>
            </c:rich>
          </c:tx>
          <c:layout>
            <c:manualLayout>
              <c:xMode val="factor"/>
              <c:yMode val="factor"/>
              <c:x val="-0.021"/>
              <c:y val="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225300"/>
        <c:crossesAt val="1962"/>
        <c:crossBetween val="midCat"/>
        <c:dispUnits/>
        <c:majorUnit val="30000"/>
        <c:min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3425"/>
          <c:w val="0.9235"/>
          <c:h val="0.90825"/>
        </c:manualLayout>
      </c:layout>
      <c:scatterChart>
        <c:scatterStyle val="line"/>
        <c:varyColors val="0"/>
        <c:ser>
          <c:idx val="0"/>
          <c:order val="0"/>
          <c:tx>
            <c:strRef>
              <c:f>Graphs!$B$157</c:f>
              <c:strCache>
                <c:ptCount val="1"/>
                <c:pt idx="0">
                  <c:v>Number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Graphs!$A$158:$A$206</c:f>
              <c:numCache/>
            </c:numRef>
          </c:xVal>
          <c:yVal>
            <c:numRef>
              <c:f>Graphs!$B$158:$B$206</c:f>
              <c:numCache/>
            </c:numRef>
          </c:yVal>
          <c:smooth val="0"/>
        </c:ser>
        <c:axId val="2390878"/>
        <c:axId val="21517903"/>
      </c:scatterChart>
      <c:valAx>
        <c:axId val="2390878"/>
        <c:scaling>
          <c:orientation val="minMax"/>
          <c:max val="2012"/>
          <c:min val="1964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17903"/>
        <c:crossesAt val="0"/>
        <c:crossBetween val="midCat"/>
        <c:dispUnits/>
        <c:majorUnit val="6"/>
        <c:minorUnit val="1"/>
      </c:valAx>
      <c:valAx>
        <c:axId val="21517903"/>
        <c:scaling>
          <c:orientation val="minMax"/>
          <c:max val="7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Credit Unions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0878"/>
        <c:crossesAt val="1962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.0345"/>
          <c:w val="0.907"/>
          <c:h val="0.951"/>
        </c:manualLayout>
      </c:layout>
      <c:scatterChart>
        <c:scatterStyle val="line"/>
        <c:varyColors val="0"/>
        <c:ser>
          <c:idx val="1"/>
          <c:order val="0"/>
          <c:tx>
            <c:strRef>
              <c:f>Graphs!$C$157</c:f>
              <c:strCache>
                <c:ptCount val="1"/>
                <c:pt idx="0">
                  <c:v>Membership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Graphs!$A$158:$A$206</c:f>
              <c:numCache/>
            </c:numRef>
          </c:xVal>
          <c:yVal>
            <c:numRef>
              <c:f>Graphs!$C$158:$C$206</c:f>
              <c:numCache/>
            </c:numRef>
          </c:yVal>
          <c:smooth val="0"/>
        </c:ser>
        <c:axId val="59443400"/>
        <c:axId val="65228553"/>
      </c:scatterChart>
      <c:valAx>
        <c:axId val="59443400"/>
        <c:scaling>
          <c:orientation val="minMax"/>
          <c:max val="2012"/>
          <c:min val="1964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28553"/>
        <c:crossesAt val="0"/>
        <c:crossBetween val="midCat"/>
        <c:dispUnits/>
        <c:majorUnit val="6"/>
        <c:minorUnit val="1"/>
      </c:valAx>
      <c:valAx>
        <c:axId val="65228553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Credit Union members (Persons)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43400"/>
        <c:crossesAt val="1962"/>
        <c:crossBetween val="midCat"/>
        <c:dispUnits/>
        <c:majorUnit val="10000"/>
        <c:min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4225"/>
          <c:w val="0.938"/>
          <c:h val="0.79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Graphs!$D$36</c:f>
              <c:strCache>
                <c:ptCount val="1"/>
                <c:pt idx="0">
                  <c:v>TWBLR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Graphs!$A$37:$A$59</c:f>
              <c:numCache/>
            </c:numRef>
          </c:xVal>
          <c:yVal>
            <c:numRef>
              <c:f>Graphs!$D$37:$D$59</c:f>
              <c:numCache/>
            </c:numRef>
          </c:yVal>
          <c:smooth val="0"/>
        </c:ser>
        <c:ser>
          <c:idx val="1"/>
          <c:order val="1"/>
          <c:tx>
            <c:strRef>
              <c:f>Graphs!$E$36</c:f>
              <c:strCache>
                <c:ptCount val="1"/>
                <c:pt idx="0">
                  <c:v>TWCUSR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Graphs!$A$37:$A$59</c:f>
              <c:numCache/>
            </c:numRef>
          </c:xVal>
          <c:yVal>
            <c:numRef>
              <c:f>Graphs!$E$37:$E$59</c:f>
              <c:numCache/>
            </c:numRef>
          </c:yVal>
          <c:smooth val="0"/>
        </c:ser>
        <c:axId val="50186066"/>
        <c:axId val="49021411"/>
      </c:scatterChart>
      <c:valAx>
        <c:axId val="50186066"/>
        <c:scaling>
          <c:orientation val="minMax"/>
          <c:max val="2010"/>
          <c:min val="1985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021411"/>
        <c:crossesAt val="-10"/>
        <c:crossBetween val="midCat"/>
        <c:dispUnits/>
        <c:majorUnit val="5"/>
        <c:minorUnit val="1"/>
      </c:valAx>
      <c:valAx>
        <c:axId val="49021411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186066"/>
        <c:crossesAt val="198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85"/>
          <c:y val="0.88825"/>
          <c:w val="0.4527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4425"/>
          <c:w val="0.9335"/>
          <c:h val="0.786"/>
        </c:manualLayout>
      </c:layout>
      <c:scatterChart>
        <c:scatterStyle val="lineMarker"/>
        <c:varyColors val="0"/>
        <c:ser>
          <c:idx val="4"/>
          <c:order val="0"/>
          <c:tx>
            <c:strRef>
              <c:f>Graphs!$F$66</c:f>
              <c:strCache>
                <c:ptCount val="1"/>
                <c:pt idx="0">
                  <c:v>HKBL/S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Graphs!$A$67:$A$92</c:f>
              <c:numCache/>
            </c:numRef>
          </c:xVal>
          <c:yVal>
            <c:numRef>
              <c:f>Graphs!$F$67:$F$92</c:f>
              <c:numCache/>
            </c:numRef>
          </c:yVal>
          <c:smooth val="0"/>
        </c:ser>
        <c:ser>
          <c:idx val="6"/>
          <c:order val="1"/>
          <c:tx>
            <c:strRef>
              <c:f>Graphs!$H$66</c:f>
              <c:strCache>
                <c:ptCount val="1"/>
                <c:pt idx="0">
                  <c:v>HKCUL/S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Graphs!$A$67:$A$92</c:f>
              <c:numCache/>
            </c:numRef>
          </c:xVal>
          <c:yVal>
            <c:numRef>
              <c:f>Graphs!$H$67:$H$92</c:f>
              <c:numCache/>
            </c:numRef>
          </c:yVal>
          <c:smooth val="0"/>
        </c:ser>
        <c:axId val="38539516"/>
        <c:axId val="11311325"/>
      </c:scatterChart>
      <c:valAx>
        <c:axId val="38539516"/>
        <c:scaling>
          <c:orientation val="minMax"/>
          <c:max val="2012"/>
          <c:min val="1987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11325"/>
        <c:crossesAt val="0"/>
        <c:crossBetween val="midCat"/>
        <c:dispUnits/>
        <c:majorUnit val="5"/>
        <c:minorUnit val="1"/>
      </c:valAx>
      <c:valAx>
        <c:axId val="11311325"/>
        <c:scaling>
          <c:orientation val="minMax"/>
          <c:max val="14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39516"/>
        <c:crossesAt val="1985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675"/>
          <c:y val="0.8855"/>
          <c:w val="0.528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w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200025</xdr:rowOff>
    </xdr:from>
    <xdr:to>
      <xdr:col>15</xdr:col>
      <xdr:colOff>247650</xdr:colOff>
      <xdr:row>13</xdr:row>
      <xdr:rowOff>171450</xdr:rowOff>
    </xdr:to>
    <xdr:graphicFrame>
      <xdr:nvGraphicFramePr>
        <xdr:cNvPr id="1" name="圖表 1"/>
        <xdr:cNvGraphicFramePr/>
      </xdr:nvGraphicFramePr>
      <xdr:xfrm>
        <a:off x="10039350" y="200025"/>
        <a:ext cx="4143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57150</xdr:colOff>
      <xdr:row>16</xdr:row>
      <xdr:rowOff>47625</xdr:rowOff>
    </xdr:from>
    <xdr:to>
      <xdr:col>15</xdr:col>
      <xdr:colOff>228600</xdr:colOff>
      <xdr:row>29</xdr:row>
      <xdr:rowOff>180975</xdr:rowOff>
    </xdr:to>
    <xdr:graphicFrame>
      <xdr:nvGraphicFramePr>
        <xdr:cNvPr id="2" name="圖表 4"/>
        <xdr:cNvGraphicFramePr/>
      </xdr:nvGraphicFramePr>
      <xdr:xfrm>
        <a:off x="10077450" y="3400425"/>
        <a:ext cx="408622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952500</xdr:colOff>
      <xdr:row>33</xdr:row>
      <xdr:rowOff>95250</xdr:rowOff>
    </xdr:from>
    <xdr:to>
      <xdr:col>15</xdr:col>
      <xdr:colOff>228600</xdr:colOff>
      <xdr:row>48</xdr:row>
      <xdr:rowOff>104775</xdr:rowOff>
    </xdr:to>
    <xdr:graphicFrame>
      <xdr:nvGraphicFramePr>
        <xdr:cNvPr id="3" name="圖表 8"/>
        <xdr:cNvGraphicFramePr/>
      </xdr:nvGraphicFramePr>
      <xdr:xfrm>
        <a:off x="9925050" y="7029450"/>
        <a:ext cx="42386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96</xdr:row>
      <xdr:rowOff>9525</xdr:rowOff>
    </xdr:from>
    <xdr:to>
      <xdr:col>12</xdr:col>
      <xdr:colOff>609600</xdr:colOff>
      <xdr:row>112</xdr:row>
      <xdr:rowOff>180975</xdr:rowOff>
    </xdr:to>
    <xdr:graphicFrame>
      <xdr:nvGraphicFramePr>
        <xdr:cNvPr id="4" name="圖表 1"/>
        <xdr:cNvGraphicFramePr/>
      </xdr:nvGraphicFramePr>
      <xdr:xfrm>
        <a:off x="6686550" y="20164425"/>
        <a:ext cx="4905375" cy="3524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952500</xdr:colOff>
      <xdr:row>114</xdr:row>
      <xdr:rowOff>19050</xdr:rowOff>
    </xdr:from>
    <xdr:to>
      <xdr:col>12</xdr:col>
      <xdr:colOff>638175</xdr:colOff>
      <xdr:row>131</xdr:row>
      <xdr:rowOff>28575</xdr:rowOff>
    </xdr:to>
    <xdr:graphicFrame>
      <xdr:nvGraphicFramePr>
        <xdr:cNvPr id="5" name="圖表 2"/>
        <xdr:cNvGraphicFramePr/>
      </xdr:nvGraphicFramePr>
      <xdr:xfrm>
        <a:off x="6496050" y="23945850"/>
        <a:ext cx="5124450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781050</xdr:colOff>
      <xdr:row>159</xdr:row>
      <xdr:rowOff>190500</xdr:rowOff>
    </xdr:from>
    <xdr:to>
      <xdr:col>14</xdr:col>
      <xdr:colOff>438150</xdr:colOff>
      <xdr:row>174</xdr:row>
      <xdr:rowOff>171450</xdr:rowOff>
    </xdr:to>
    <xdr:graphicFrame>
      <xdr:nvGraphicFramePr>
        <xdr:cNvPr id="6" name="圖表 1"/>
        <xdr:cNvGraphicFramePr/>
      </xdr:nvGraphicFramePr>
      <xdr:xfrm>
        <a:off x="8972550" y="33547050"/>
        <a:ext cx="4714875" cy="3124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600075</xdr:colOff>
      <xdr:row>178</xdr:row>
      <xdr:rowOff>28575</xdr:rowOff>
    </xdr:from>
    <xdr:to>
      <xdr:col>14</xdr:col>
      <xdr:colOff>552450</xdr:colOff>
      <xdr:row>192</xdr:row>
      <xdr:rowOff>180975</xdr:rowOff>
    </xdr:to>
    <xdr:graphicFrame>
      <xdr:nvGraphicFramePr>
        <xdr:cNvPr id="7" name="圖表 2"/>
        <xdr:cNvGraphicFramePr/>
      </xdr:nvGraphicFramePr>
      <xdr:xfrm>
        <a:off x="8791575" y="37366575"/>
        <a:ext cx="5010150" cy="3086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504825</xdr:colOff>
      <xdr:row>33</xdr:row>
      <xdr:rowOff>38100</xdr:rowOff>
    </xdr:from>
    <xdr:to>
      <xdr:col>25</xdr:col>
      <xdr:colOff>19050</xdr:colOff>
      <xdr:row>47</xdr:row>
      <xdr:rowOff>171450</xdr:rowOff>
    </xdr:to>
    <xdr:graphicFrame>
      <xdr:nvGraphicFramePr>
        <xdr:cNvPr id="8" name="圖表 9"/>
        <xdr:cNvGraphicFramePr/>
      </xdr:nvGraphicFramePr>
      <xdr:xfrm>
        <a:off x="16497300" y="6972300"/>
        <a:ext cx="4314825" cy="3067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200025</xdr:colOff>
      <xdr:row>66</xdr:row>
      <xdr:rowOff>28575</xdr:rowOff>
    </xdr:from>
    <xdr:to>
      <xdr:col>17</xdr:col>
      <xdr:colOff>123825</xdr:colOff>
      <xdr:row>81</xdr:row>
      <xdr:rowOff>38100</xdr:rowOff>
    </xdr:to>
    <xdr:graphicFrame>
      <xdr:nvGraphicFramePr>
        <xdr:cNvPr id="9" name="圖表 8"/>
        <xdr:cNvGraphicFramePr/>
      </xdr:nvGraphicFramePr>
      <xdr:xfrm>
        <a:off x="11182350" y="13887450"/>
        <a:ext cx="42481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0</xdr:colOff>
      <xdr:row>65</xdr:row>
      <xdr:rowOff>0</xdr:rowOff>
    </xdr:from>
    <xdr:to>
      <xdr:col>24</xdr:col>
      <xdr:colOff>114300</xdr:colOff>
      <xdr:row>80</xdr:row>
      <xdr:rowOff>9525</xdr:rowOff>
    </xdr:to>
    <xdr:graphicFrame>
      <xdr:nvGraphicFramePr>
        <xdr:cNvPr id="10" name="圖表 8"/>
        <xdr:cNvGraphicFramePr/>
      </xdr:nvGraphicFramePr>
      <xdr:xfrm>
        <a:off x="15992475" y="13639800"/>
        <a:ext cx="4229100" cy="3171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17</xdr:col>
      <xdr:colOff>95250</xdr:colOff>
      <xdr:row>160</xdr:row>
      <xdr:rowOff>0</xdr:rowOff>
    </xdr:from>
    <xdr:to>
      <xdr:col>24</xdr:col>
      <xdr:colOff>466725</xdr:colOff>
      <xdr:row>173</xdr:row>
      <xdr:rowOff>200025</xdr:rowOff>
    </xdr:to>
    <xdr:graphicFrame>
      <xdr:nvGraphicFramePr>
        <xdr:cNvPr id="11" name="Chart 517"/>
        <xdr:cNvGraphicFramePr/>
      </xdr:nvGraphicFramePr>
      <xdr:xfrm>
        <a:off x="15401925" y="33566100"/>
        <a:ext cx="5172075" cy="2924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37</xdr:col>
      <xdr:colOff>295275</xdr:colOff>
      <xdr:row>179</xdr:row>
      <xdr:rowOff>0</xdr:rowOff>
    </xdr:from>
    <xdr:to>
      <xdr:col>44</xdr:col>
      <xdr:colOff>666750</xdr:colOff>
      <xdr:row>192</xdr:row>
      <xdr:rowOff>200025</xdr:rowOff>
    </xdr:to>
    <xdr:graphicFrame>
      <xdr:nvGraphicFramePr>
        <xdr:cNvPr id="12" name="Chart 519"/>
        <xdr:cNvGraphicFramePr/>
      </xdr:nvGraphicFramePr>
      <xdr:xfrm>
        <a:off x="29317950" y="37547550"/>
        <a:ext cx="5172075" cy="2924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g.stat.gov.tw/ct.asp?xItem=25763&amp;CtNode=5347&amp;mp=5" TargetMode="External" /><Relationship Id="rId2" Type="http://schemas.openxmlformats.org/officeDocument/2006/relationships/hyperlink" Target="http://www.stat.gov.tw/public/data/dgbas03/bs3/inquire/cpispl.xls" TargetMode="External" /><Relationship Id="rId3" Type="http://schemas.openxmlformats.org/officeDocument/2006/relationships/hyperlink" Target="http://www.cbc.gov.tw/public/data/economic/statistics/key/deposit-y.xls" TargetMode="External" /><Relationship Id="rId4" Type="http://schemas.openxmlformats.org/officeDocument/2006/relationships/hyperlink" Target="http://www.cbc.gov.tw/public/data/economic/statistics/key/interest-y.xls" TargetMode="External" /><Relationship Id="rId5" Type="http://schemas.openxmlformats.org/officeDocument/2006/relationships/hyperlink" Target="http://www.cbc.gov.tw/public/data/economic/statistics/key/loan-y.xls" TargetMode="External" /><Relationship Id="rId6" Type="http://schemas.openxmlformats.org/officeDocument/2006/relationships/hyperlink" Target="http://www.censtatd.gov.hk/home/index.jsp" TargetMode="External" /><Relationship Id="rId7" Type="http://schemas.openxmlformats.org/officeDocument/2006/relationships/hyperlink" Target="http://www.hkma.gov.hk/eng/market-data-and-statistics/economic-and-financial-data-for-hong-kong.shtml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0"/>
  <sheetViews>
    <sheetView zoomScale="70" zoomScaleNormal="70" zoomScalePageLayoutView="0" workbookViewId="0" topLeftCell="A18">
      <pane ySplit="405" topLeftCell="A42" activePane="bottomLeft" state="split"/>
      <selection pane="topLeft" activeCell="E108" sqref="E108"/>
      <selection pane="bottomLeft" activeCell="AM21" sqref="AM21"/>
    </sheetView>
  </sheetViews>
  <sheetFormatPr defaultColWidth="9.00390625" defaultRowHeight="16.5"/>
  <cols>
    <col min="1" max="1" width="20.375" style="2" customWidth="1"/>
    <col min="2" max="2" width="13.25390625" style="0" customWidth="1"/>
    <col min="3" max="4" width="10.00390625" style="0" bestFit="1" customWidth="1"/>
    <col min="5" max="5" width="11.50390625" style="0" customWidth="1"/>
    <col min="6" max="6" width="10.125" style="0" customWidth="1"/>
    <col min="7" max="7" width="11.00390625" style="0" customWidth="1"/>
    <col min="8" max="8" width="15.00390625" style="0" bestFit="1" customWidth="1"/>
    <col min="9" max="9" width="13.875" style="0" bestFit="1" customWidth="1"/>
    <col min="10" max="10" width="14.25390625" style="0" customWidth="1"/>
    <col min="12" max="12" width="9.00390625" style="28" customWidth="1"/>
    <col min="13" max="13" width="10.50390625" style="28" customWidth="1"/>
    <col min="15" max="15" width="14.50390625" style="0" customWidth="1"/>
    <col min="16" max="16" width="16.875" style="0" customWidth="1"/>
    <col min="18" max="18" width="13.875" style="0" customWidth="1"/>
    <col min="19" max="19" width="14.75390625" style="0" customWidth="1"/>
    <col min="20" max="20" width="12.75390625" style="0" customWidth="1"/>
    <col min="21" max="21" width="12.875" style="0" customWidth="1"/>
    <col min="22" max="22" width="12.75390625" style="0" customWidth="1"/>
    <col min="23" max="23" width="11.625" style="0" customWidth="1"/>
    <col min="24" max="24" width="9.125" style="0" bestFit="1" customWidth="1"/>
    <col min="25" max="25" width="10.875" style="0" bestFit="1" customWidth="1"/>
    <col min="26" max="26" width="10.25390625" style="0" bestFit="1" customWidth="1"/>
    <col min="27" max="27" width="11.25390625" style="0" customWidth="1"/>
    <col min="28" max="28" width="10.75390625" style="0" customWidth="1"/>
    <col min="29" max="29" width="10.875" style="0" customWidth="1"/>
    <col min="30" max="30" width="9.00390625" style="28" customWidth="1"/>
    <col min="31" max="31" width="10.875" style="20" customWidth="1"/>
    <col min="33" max="33" width="13.875" style="0" customWidth="1"/>
    <col min="34" max="34" width="15.375" style="0" customWidth="1"/>
    <col min="37" max="37" width="12.00390625" style="0" customWidth="1"/>
  </cols>
  <sheetData>
    <row r="1" spans="2:19" ht="16.5">
      <c r="B1" s="1" t="s">
        <v>0</v>
      </c>
      <c r="S1" s="1" t="s">
        <v>28</v>
      </c>
    </row>
    <row r="2" spans="2:24" ht="16.5">
      <c r="B2" s="1" t="s">
        <v>29</v>
      </c>
      <c r="S2" s="1" t="s">
        <v>33</v>
      </c>
      <c r="X2" s="1" t="s">
        <v>34</v>
      </c>
    </row>
    <row r="3" spans="2:24" ht="16.5">
      <c r="B3" s="1" t="s">
        <v>1</v>
      </c>
      <c r="S3" s="1" t="s">
        <v>30</v>
      </c>
      <c r="X3" s="1" t="s">
        <v>35</v>
      </c>
    </row>
    <row r="4" spans="2:24" ht="16.5">
      <c r="B4" s="55" t="s">
        <v>235</v>
      </c>
      <c r="S4" s="55" t="s">
        <v>124</v>
      </c>
      <c r="X4" s="55" t="s">
        <v>222</v>
      </c>
    </row>
    <row r="5" spans="2:24" ht="16.5">
      <c r="B5" s="55" t="s">
        <v>230</v>
      </c>
      <c r="S5" s="55" t="s">
        <v>123</v>
      </c>
      <c r="X5" s="55" t="s">
        <v>125</v>
      </c>
    </row>
    <row r="6" spans="2:24" ht="16.5">
      <c r="B6" s="55"/>
      <c r="X6" s="55" t="s">
        <v>126</v>
      </c>
    </row>
    <row r="8" spans="2:19" ht="16.5">
      <c r="B8" s="1" t="s">
        <v>3</v>
      </c>
      <c r="S8" s="1" t="s">
        <v>31</v>
      </c>
    </row>
    <row r="9" spans="2:19" ht="16.5">
      <c r="B9" s="1" t="s">
        <v>25</v>
      </c>
      <c r="S9" s="1" t="s">
        <v>234</v>
      </c>
    </row>
    <row r="10" spans="2:19" ht="16.5">
      <c r="B10" s="1" t="s">
        <v>26</v>
      </c>
      <c r="S10" s="1" t="s">
        <v>107</v>
      </c>
    </row>
    <row r="11" spans="2:19" ht="16.5">
      <c r="B11" s="1" t="s">
        <v>4</v>
      </c>
      <c r="S11" s="1" t="s">
        <v>37</v>
      </c>
    </row>
    <row r="12" spans="2:19" ht="16.5">
      <c r="B12" s="1" t="s">
        <v>38</v>
      </c>
      <c r="S12" s="1" t="s">
        <v>36</v>
      </c>
    </row>
    <row r="13" spans="2:19" ht="16.5">
      <c r="B13" s="1" t="s">
        <v>10</v>
      </c>
      <c r="G13" s="7"/>
      <c r="I13" s="7"/>
      <c r="S13" s="1" t="s">
        <v>10</v>
      </c>
    </row>
    <row r="14" spans="2:26" ht="16.5">
      <c r="B14" s="1" t="s">
        <v>11</v>
      </c>
      <c r="S14" s="1" t="s">
        <v>11</v>
      </c>
      <c r="Z14" s="7"/>
    </row>
    <row r="15" spans="2:19" ht="16.5">
      <c r="B15" s="56" t="s">
        <v>122</v>
      </c>
      <c r="C15" s="49"/>
      <c r="D15" s="49"/>
      <c r="E15" s="49"/>
      <c r="F15" s="49"/>
      <c r="G15" s="49"/>
      <c r="H15" s="49"/>
      <c r="S15" s="1" t="s">
        <v>233</v>
      </c>
    </row>
    <row r="16" spans="2:19" ht="16.5">
      <c r="B16" s="1"/>
      <c r="S16" s="1"/>
    </row>
    <row r="17" spans="1:22" ht="16.5">
      <c r="A17" s="27" t="s">
        <v>102</v>
      </c>
      <c r="O17" s="1" t="s">
        <v>22</v>
      </c>
      <c r="U17" s="35"/>
      <c r="V17" s="35"/>
    </row>
    <row r="18" spans="1:34" s="4" customFormat="1" ht="16.5">
      <c r="A18" s="3" t="s">
        <v>5</v>
      </c>
      <c r="B18" s="3" t="s">
        <v>2</v>
      </c>
      <c r="C18" s="3" t="s">
        <v>23</v>
      </c>
      <c r="D18" s="3" t="s">
        <v>24</v>
      </c>
      <c r="E18" s="3" t="s">
        <v>6</v>
      </c>
      <c r="F18" s="3" t="s">
        <v>7</v>
      </c>
      <c r="G18" s="3" t="s">
        <v>16</v>
      </c>
      <c r="H18" s="3" t="s">
        <v>8</v>
      </c>
      <c r="I18" s="3" t="s">
        <v>9</v>
      </c>
      <c r="J18" s="3" t="s">
        <v>17</v>
      </c>
      <c r="K18" s="3" t="s">
        <v>27</v>
      </c>
      <c r="L18" s="29" t="s">
        <v>18</v>
      </c>
      <c r="M18" s="29" t="s">
        <v>19</v>
      </c>
      <c r="O18" s="3" t="s">
        <v>21</v>
      </c>
      <c r="P18" s="3" t="s">
        <v>20</v>
      </c>
      <c r="R18" s="3"/>
      <c r="S18" s="3" t="s">
        <v>5</v>
      </c>
      <c r="T18" s="3" t="s">
        <v>2</v>
      </c>
      <c r="U18" s="3" t="s">
        <v>23</v>
      </c>
      <c r="V18" s="3" t="s">
        <v>24</v>
      </c>
      <c r="W18" s="3" t="s">
        <v>6</v>
      </c>
      <c r="X18" s="3" t="s">
        <v>7</v>
      </c>
      <c r="Y18" s="3" t="s">
        <v>16</v>
      </c>
      <c r="Z18" s="3" t="s">
        <v>8</v>
      </c>
      <c r="AA18" s="3" t="s">
        <v>9</v>
      </c>
      <c r="AB18" s="3" t="s">
        <v>17</v>
      </c>
      <c r="AC18" s="3" t="s">
        <v>27</v>
      </c>
      <c r="AD18" s="29" t="s">
        <v>18</v>
      </c>
      <c r="AE18" s="30" t="s">
        <v>101</v>
      </c>
      <c r="AG18" s="3" t="s">
        <v>21</v>
      </c>
      <c r="AH18" s="3" t="s">
        <v>20</v>
      </c>
    </row>
    <row r="19" spans="1:34" ht="16.5">
      <c r="A19" s="2">
        <v>1987</v>
      </c>
      <c r="B19" s="5">
        <v>394770</v>
      </c>
      <c r="C19" s="5">
        <v>278494</v>
      </c>
      <c r="D19" s="5">
        <v>267607</v>
      </c>
      <c r="E19" s="22">
        <v>4.74</v>
      </c>
      <c r="F19" s="6">
        <v>6.6</v>
      </c>
      <c r="G19" s="107">
        <v>43.7</v>
      </c>
      <c r="H19" s="64">
        <v>182.248699</v>
      </c>
      <c r="I19" s="36">
        <v>79.418483</v>
      </c>
      <c r="J19" s="7">
        <f aca="true" t="shared" si="0" ref="J19:J44">(I19/H19)*100</f>
        <v>43.57698213253089</v>
      </c>
      <c r="K19" s="7">
        <f aca="true" t="shared" si="1" ref="K19:K44">(D19/C19)*100</f>
        <v>96.09075958548479</v>
      </c>
      <c r="L19" s="28">
        <v>66</v>
      </c>
      <c r="M19" s="40">
        <v>28551</v>
      </c>
      <c r="O19" s="19">
        <f aca="true" t="shared" si="2" ref="O19:O44">(H19/M19)*1000000</f>
        <v>6383.268501978914</v>
      </c>
      <c r="P19" s="5">
        <f aca="true" t="shared" si="3" ref="P19:P44">(I19/M19)*1000000</f>
        <v>2781.6357745788237</v>
      </c>
      <c r="S19" s="2">
        <v>1987</v>
      </c>
      <c r="T19" s="39">
        <v>3291857</v>
      </c>
      <c r="U19" s="101">
        <v>39644</v>
      </c>
      <c r="V19" s="40">
        <v>23048</v>
      </c>
      <c r="W19" s="36">
        <v>5</v>
      </c>
      <c r="X19" s="36">
        <v>6.75</v>
      </c>
      <c r="Y19" s="36">
        <v>63.23</v>
      </c>
      <c r="Z19" s="37">
        <v>2931.552787</v>
      </c>
      <c r="AA19" s="36">
        <v>2788.214488</v>
      </c>
      <c r="AB19" s="7">
        <f aca="true" t="shared" si="4" ref="AB19:AB44">(AA19/Z19)*100</f>
        <v>95.1104991308485</v>
      </c>
      <c r="AC19" s="7">
        <f aca="true" t="shared" si="5" ref="AC19:AC44">(V19/U19)*100</f>
        <v>58.137423065281</v>
      </c>
      <c r="AD19" s="28">
        <v>320</v>
      </c>
      <c r="AE19" s="5">
        <v>75290</v>
      </c>
      <c r="AG19" s="19">
        <f aca="true" t="shared" si="6" ref="AG19:AG42">(Z19/AE19)*1000000</f>
        <v>38936.814809403644</v>
      </c>
      <c r="AH19" s="5">
        <f aca="true" t="shared" si="7" ref="AH19:AH42">(AA19/AE19)*1000000</f>
        <v>37032.99891087794</v>
      </c>
    </row>
    <row r="20" spans="1:34" ht="16.5">
      <c r="A20" s="2">
        <v>1988</v>
      </c>
      <c r="B20" s="5">
        <v>466076</v>
      </c>
      <c r="C20" s="5">
        <v>313969</v>
      </c>
      <c r="D20" s="5">
        <v>358716</v>
      </c>
      <c r="E20" s="23">
        <v>5.4</v>
      </c>
      <c r="F20" s="6">
        <v>7.91</v>
      </c>
      <c r="G20" s="107">
        <v>47.2</v>
      </c>
      <c r="H20" s="64">
        <v>108.116703</v>
      </c>
      <c r="I20" s="36">
        <v>102.93858</v>
      </c>
      <c r="J20" s="7">
        <f t="shared" si="0"/>
        <v>95.21061699411976</v>
      </c>
      <c r="K20" s="7">
        <f t="shared" si="1"/>
        <v>114.25204399160427</v>
      </c>
      <c r="L20" s="28">
        <v>66</v>
      </c>
      <c r="M20" s="40">
        <v>31553</v>
      </c>
      <c r="N20" s="7"/>
      <c r="O20" s="5">
        <f t="shared" si="2"/>
        <v>3426.5110449085664</v>
      </c>
      <c r="P20" s="5">
        <f t="shared" si="3"/>
        <v>3262.4023072291066</v>
      </c>
      <c r="S20" s="2">
        <v>1988</v>
      </c>
      <c r="T20" s="39">
        <v>3488550</v>
      </c>
      <c r="U20" s="101">
        <v>48812</v>
      </c>
      <c r="V20" s="40">
        <v>31988</v>
      </c>
      <c r="W20" s="36">
        <v>5.25</v>
      </c>
      <c r="X20" s="36">
        <v>7</v>
      </c>
      <c r="Y20" s="36">
        <v>64.04</v>
      </c>
      <c r="Z20" s="37">
        <v>3651.041506</v>
      </c>
      <c r="AA20" s="36">
        <v>3673.916806</v>
      </c>
      <c r="AB20" s="7">
        <f t="shared" si="4"/>
        <v>100.62654176794233</v>
      </c>
      <c r="AC20" s="7">
        <f t="shared" si="5"/>
        <v>65.53306563959683</v>
      </c>
      <c r="AD20" s="28">
        <v>326</v>
      </c>
      <c r="AE20" s="5">
        <v>84750</v>
      </c>
      <c r="AF20" s="7"/>
      <c r="AG20" s="5">
        <f t="shared" si="6"/>
        <v>43080.1357640118</v>
      </c>
      <c r="AH20" s="5">
        <f t="shared" si="7"/>
        <v>43350.05080825959</v>
      </c>
    </row>
    <row r="21" spans="1:34" ht="16.5">
      <c r="A21" s="2">
        <v>1989</v>
      </c>
      <c r="B21" s="5">
        <v>536558</v>
      </c>
      <c r="C21" s="5">
        <v>358130</v>
      </c>
      <c r="D21" s="5">
        <v>474343</v>
      </c>
      <c r="E21" s="23">
        <v>8.04</v>
      </c>
      <c r="F21" s="6">
        <v>10.54</v>
      </c>
      <c r="G21" s="107">
        <v>52</v>
      </c>
      <c r="H21" s="64">
        <v>174.672423</v>
      </c>
      <c r="I21" s="36">
        <v>148.163732</v>
      </c>
      <c r="J21" s="7">
        <f t="shared" si="0"/>
        <v>84.82376866095228</v>
      </c>
      <c r="K21" s="7">
        <f t="shared" si="1"/>
        <v>132.44994834278054</v>
      </c>
      <c r="L21" s="28">
        <v>66</v>
      </c>
      <c r="M21" s="40">
        <v>34608</v>
      </c>
      <c r="N21" s="7"/>
      <c r="O21" s="5">
        <f t="shared" si="2"/>
        <v>5047.168949375868</v>
      </c>
      <c r="P21" s="5">
        <f t="shared" si="3"/>
        <v>4281.198913546001</v>
      </c>
      <c r="S21" s="2">
        <v>1989</v>
      </c>
      <c r="T21" s="39">
        <v>4003227</v>
      </c>
      <c r="U21" s="102">
        <v>58673</v>
      </c>
      <c r="V21" s="40">
        <v>41529</v>
      </c>
      <c r="W21" s="36">
        <v>9.5</v>
      </c>
      <c r="X21" s="36">
        <v>10.375</v>
      </c>
      <c r="Y21" s="36">
        <v>66.87</v>
      </c>
      <c r="Z21" s="37">
        <v>4401.253476</v>
      </c>
      <c r="AA21" s="36">
        <v>4753.756866</v>
      </c>
      <c r="AB21" s="7">
        <f t="shared" si="4"/>
        <v>108.00915902531398</v>
      </c>
      <c r="AC21" s="7">
        <f t="shared" si="5"/>
        <v>70.78042711298212</v>
      </c>
      <c r="AD21" s="28">
        <v>333</v>
      </c>
      <c r="AE21" s="5">
        <v>95533</v>
      </c>
      <c r="AF21" s="7"/>
      <c r="AG21" s="5">
        <f t="shared" si="6"/>
        <v>46070.50418180105</v>
      </c>
      <c r="AH21" s="5">
        <f t="shared" si="7"/>
        <v>49760.36412548543</v>
      </c>
    </row>
    <row r="22" spans="1:34" ht="16.5">
      <c r="A22" s="2">
        <v>1990</v>
      </c>
      <c r="B22" s="5">
        <v>599256</v>
      </c>
      <c r="C22" s="5">
        <v>421560</v>
      </c>
      <c r="D22" s="5">
        <v>542902</v>
      </c>
      <c r="E22" s="23">
        <v>8.17</v>
      </c>
      <c r="F22" s="6">
        <v>10.46</v>
      </c>
      <c r="G22" s="107">
        <v>57.3</v>
      </c>
      <c r="H22" s="64">
        <v>212.582093</v>
      </c>
      <c r="I22" s="36">
        <v>178.833118</v>
      </c>
      <c r="J22" s="7">
        <f t="shared" si="0"/>
        <v>84.12426252666542</v>
      </c>
      <c r="K22" s="7">
        <f t="shared" si="1"/>
        <v>128.784040231521</v>
      </c>
      <c r="L22" s="28">
        <v>66</v>
      </c>
      <c r="M22" s="40">
        <v>37696</v>
      </c>
      <c r="N22" s="7"/>
      <c r="O22" s="5">
        <f t="shared" si="2"/>
        <v>5639.380650466893</v>
      </c>
      <c r="P22" s="5">
        <f t="shared" si="3"/>
        <v>4744.08738327674</v>
      </c>
      <c r="S22" s="2">
        <v>1990</v>
      </c>
      <c r="T22" s="39">
        <v>4430055</v>
      </c>
      <c r="U22" s="101">
        <v>64715</v>
      </c>
      <c r="V22" s="40">
        <v>46494</v>
      </c>
      <c r="W22" s="36">
        <v>9.5</v>
      </c>
      <c r="X22" s="36">
        <v>10</v>
      </c>
      <c r="Y22" s="36">
        <v>69.63</v>
      </c>
      <c r="Z22" s="37">
        <v>5183.417077</v>
      </c>
      <c r="AA22" s="36">
        <v>5644.199455</v>
      </c>
      <c r="AB22" s="7">
        <f t="shared" si="4"/>
        <v>108.88954855754508</v>
      </c>
      <c r="AC22" s="7">
        <f t="shared" si="5"/>
        <v>71.8442401297999</v>
      </c>
      <c r="AD22" s="28">
        <v>338</v>
      </c>
      <c r="AE22" s="5">
        <v>104618</v>
      </c>
      <c r="AF22" s="7"/>
      <c r="AG22" s="5">
        <f t="shared" si="6"/>
        <v>49546.130465120725</v>
      </c>
      <c r="AH22" s="5">
        <f t="shared" si="7"/>
        <v>53950.55779120228</v>
      </c>
    </row>
    <row r="23" spans="1:34" ht="16.5">
      <c r="A23" s="2">
        <v>1991</v>
      </c>
      <c r="B23" s="5">
        <v>691323</v>
      </c>
      <c r="C23" s="5">
        <v>540193</v>
      </c>
      <c r="D23" s="5">
        <v>644149</v>
      </c>
      <c r="E23" s="23">
        <v>6.96</v>
      </c>
      <c r="F23" s="6">
        <v>9.41</v>
      </c>
      <c r="G23" s="107">
        <v>63.8</v>
      </c>
      <c r="H23" s="64">
        <v>246.006431</v>
      </c>
      <c r="I23" s="36">
        <v>209.142835</v>
      </c>
      <c r="J23" s="7">
        <f t="shared" si="0"/>
        <v>85.015190111026</v>
      </c>
      <c r="K23" s="7">
        <f t="shared" si="1"/>
        <v>119.24423307965857</v>
      </c>
      <c r="L23" s="28">
        <v>66</v>
      </c>
      <c r="M23" s="40">
        <v>38195</v>
      </c>
      <c r="N23" s="7"/>
      <c r="O23" s="5">
        <f t="shared" si="2"/>
        <v>6440.801963607802</v>
      </c>
      <c r="P23" s="5">
        <f t="shared" si="3"/>
        <v>5475.660034035868</v>
      </c>
      <c r="S23" s="2">
        <v>1991</v>
      </c>
      <c r="T23" s="39">
        <v>4958220</v>
      </c>
      <c r="U23" s="101">
        <v>75765</v>
      </c>
      <c r="V23" s="40">
        <v>56949</v>
      </c>
      <c r="W23" s="36">
        <v>8.262</v>
      </c>
      <c r="X23" s="36">
        <v>8.646999999999998</v>
      </c>
      <c r="Y23" s="36">
        <v>72.15</v>
      </c>
      <c r="Z23" s="37">
        <v>6080.065383</v>
      </c>
      <c r="AA23" s="36">
        <v>6621.172277</v>
      </c>
      <c r="AB23" s="7">
        <f t="shared" si="4"/>
        <v>108.89968873546898</v>
      </c>
      <c r="AC23" s="7">
        <f t="shared" si="5"/>
        <v>75.16531379924767</v>
      </c>
      <c r="AD23" s="28">
        <v>341</v>
      </c>
      <c r="AE23" s="5">
        <v>115409</v>
      </c>
      <c r="AF23" s="7"/>
      <c r="AG23" s="5">
        <f t="shared" si="6"/>
        <v>52682.76636137563</v>
      </c>
      <c r="AH23" s="5">
        <f t="shared" si="7"/>
        <v>57371.36858477242</v>
      </c>
    </row>
    <row r="24" spans="1:34" ht="16.5">
      <c r="A24" s="2">
        <v>1992</v>
      </c>
      <c r="B24" s="5">
        <v>807130</v>
      </c>
      <c r="C24" s="5">
        <v>602773</v>
      </c>
      <c r="D24" s="5">
        <v>719741</v>
      </c>
      <c r="E24" s="23">
        <v>4.57</v>
      </c>
      <c r="F24" s="6">
        <v>7.32</v>
      </c>
      <c r="G24" s="107">
        <v>69.9</v>
      </c>
      <c r="H24" s="64">
        <v>343.823233</v>
      </c>
      <c r="I24" s="36">
        <v>276.895889</v>
      </c>
      <c r="J24" s="7">
        <f t="shared" si="0"/>
        <v>80.53437418523721</v>
      </c>
      <c r="K24" s="7">
        <f t="shared" si="1"/>
        <v>119.4049833021718</v>
      </c>
      <c r="L24" s="28">
        <v>67</v>
      </c>
      <c r="M24" s="40">
        <v>40470</v>
      </c>
      <c r="N24" s="7"/>
      <c r="O24" s="5">
        <f t="shared" si="2"/>
        <v>8495.755695576972</v>
      </c>
      <c r="P24" s="5">
        <f t="shared" si="3"/>
        <v>6842.003681739561</v>
      </c>
      <c r="S24" s="2">
        <v>1992</v>
      </c>
      <c r="T24" s="39">
        <v>5534544</v>
      </c>
      <c r="U24" s="101">
        <v>90737</v>
      </c>
      <c r="V24" s="40">
        <v>72761</v>
      </c>
      <c r="W24" s="36">
        <v>7.79</v>
      </c>
      <c r="X24" s="36">
        <v>8.298</v>
      </c>
      <c r="Y24" s="38">
        <v>75.37</v>
      </c>
      <c r="Z24" s="37">
        <v>7364.211307</v>
      </c>
      <c r="AA24" s="36">
        <v>8061.455136</v>
      </c>
      <c r="AB24" s="7">
        <f t="shared" si="4"/>
        <v>109.468004107069</v>
      </c>
      <c r="AC24" s="7">
        <f t="shared" si="5"/>
        <v>80.18889758312486</v>
      </c>
      <c r="AD24" s="28">
        <v>353</v>
      </c>
      <c r="AE24" s="5">
        <v>130386</v>
      </c>
      <c r="AF24" s="7"/>
      <c r="AG24" s="5">
        <f t="shared" si="6"/>
        <v>56480.07690242817</v>
      </c>
      <c r="AH24" s="5">
        <f t="shared" si="7"/>
        <v>61827.6129032258</v>
      </c>
    </row>
    <row r="25" spans="1:34" ht="16.5">
      <c r="A25" s="2">
        <v>1993</v>
      </c>
      <c r="B25" s="5">
        <v>931010</v>
      </c>
      <c r="C25" s="5">
        <v>770865</v>
      </c>
      <c r="D25" s="5">
        <v>859198</v>
      </c>
      <c r="E25" s="23">
        <v>3.75</v>
      </c>
      <c r="F25" s="6">
        <v>6.5</v>
      </c>
      <c r="G25" s="107">
        <v>76</v>
      </c>
      <c r="H25" s="64">
        <v>475.709438</v>
      </c>
      <c r="I25" s="36">
        <v>352.638854</v>
      </c>
      <c r="J25" s="7">
        <f t="shared" si="0"/>
        <v>74.12904303151538</v>
      </c>
      <c r="K25" s="7">
        <f t="shared" si="1"/>
        <v>111.45894547034825</v>
      </c>
      <c r="L25" s="28">
        <v>68</v>
      </c>
      <c r="M25" s="40">
        <v>43826</v>
      </c>
      <c r="N25" s="7"/>
      <c r="O25" s="5">
        <f t="shared" si="2"/>
        <v>10854.502760918176</v>
      </c>
      <c r="P25" s="5">
        <f t="shared" si="3"/>
        <v>8046.33902249806</v>
      </c>
      <c r="S25" s="2">
        <v>1993</v>
      </c>
      <c r="T25" s="39">
        <v>6110101</v>
      </c>
      <c r="U25" s="101">
        <v>104544</v>
      </c>
      <c r="V25" s="40">
        <v>84390</v>
      </c>
      <c r="W25" s="36">
        <v>7.585</v>
      </c>
      <c r="X25" s="36">
        <v>8.03</v>
      </c>
      <c r="Y25" s="38">
        <v>77.59</v>
      </c>
      <c r="Z25" s="37">
        <v>8794.758009</v>
      </c>
      <c r="AA25" s="36">
        <v>9888.253474</v>
      </c>
      <c r="AB25" s="7">
        <f t="shared" si="4"/>
        <v>112.43349122148653</v>
      </c>
      <c r="AC25" s="7">
        <f t="shared" si="5"/>
        <v>80.72199265381084</v>
      </c>
      <c r="AD25" s="28">
        <v>361</v>
      </c>
      <c r="AE25" s="5">
        <v>146499</v>
      </c>
      <c r="AF25" s="7"/>
      <c r="AG25" s="5">
        <f t="shared" si="6"/>
        <v>60032.887657936226</v>
      </c>
      <c r="AH25" s="5">
        <f t="shared" si="7"/>
        <v>67497.0714748906</v>
      </c>
    </row>
    <row r="26" spans="1:34" ht="16.5">
      <c r="A26" s="2">
        <v>1994</v>
      </c>
      <c r="B26" s="5">
        <v>1049610</v>
      </c>
      <c r="C26" s="5">
        <v>896330</v>
      </c>
      <c r="D26" s="5">
        <v>1006569</v>
      </c>
      <c r="E26" s="23">
        <v>5.18</v>
      </c>
      <c r="F26" s="6">
        <v>7.26</v>
      </c>
      <c r="G26" s="107">
        <v>82.7</v>
      </c>
      <c r="H26" s="64">
        <v>569.360993</v>
      </c>
      <c r="I26" s="36">
        <v>439.106009</v>
      </c>
      <c r="J26" s="7">
        <f t="shared" si="0"/>
        <v>77.1226013721667</v>
      </c>
      <c r="K26" s="7">
        <f t="shared" si="1"/>
        <v>112.29893008155479</v>
      </c>
      <c r="L26" s="28">
        <v>69</v>
      </c>
      <c r="M26" s="40">
        <v>48407</v>
      </c>
      <c r="N26" s="7"/>
      <c r="O26" s="5">
        <f t="shared" si="2"/>
        <v>11761.955770859588</v>
      </c>
      <c r="P26" s="5">
        <f t="shared" si="3"/>
        <v>9071.126262730597</v>
      </c>
      <c r="S26" s="2">
        <v>1994</v>
      </c>
      <c r="T26" s="39">
        <v>6685505</v>
      </c>
      <c r="U26" s="101">
        <v>120314</v>
      </c>
      <c r="V26" s="40">
        <v>99044</v>
      </c>
      <c r="W26" s="36">
        <v>7.29</v>
      </c>
      <c r="X26" s="36">
        <v>7.935</v>
      </c>
      <c r="Y26" s="36">
        <v>80.77</v>
      </c>
      <c r="Z26" s="37">
        <v>10332.480593</v>
      </c>
      <c r="AA26" s="36">
        <v>11802.082525</v>
      </c>
      <c r="AB26" s="7">
        <f t="shared" si="4"/>
        <v>114.22312791950094</v>
      </c>
      <c r="AC26" s="7">
        <f t="shared" si="5"/>
        <v>82.32125937131174</v>
      </c>
      <c r="AD26" s="28">
        <v>363</v>
      </c>
      <c r="AE26" s="5">
        <v>160038</v>
      </c>
      <c r="AF26" s="7"/>
      <c r="AG26" s="5">
        <f t="shared" si="6"/>
        <v>64562.670072107874</v>
      </c>
      <c r="AH26" s="5">
        <f t="shared" si="7"/>
        <v>73745.50122470914</v>
      </c>
    </row>
    <row r="27" spans="1:34" ht="16.5">
      <c r="A27" s="2">
        <v>1995</v>
      </c>
      <c r="B27" s="5">
        <v>1119006</v>
      </c>
      <c r="C27" s="5">
        <v>1103010</v>
      </c>
      <c r="D27" s="5">
        <v>1105785</v>
      </c>
      <c r="E27" s="23">
        <v>2.26</v>
      </c>
      <c r="F27" s="6">
        <v>8.96</v>
      </c>
      <c r="G27" s="107">
        <v>90.2</v>
      </c>
      <c r="H27" s="64">
        <v>811.677795</v>
      </c>
      <c r="I27" s="36">
        <v>595.59999</v>
      </c>
      <c r="J27" s="7">
        <f t="shared" si="0"/>
        <v>73.3788695057255</v>
      </c>
      <c r="K27" s="7">
        <f t="shared" si="1"/>
        <v>100.2515843011396</v>
      </c>
      <c r="L27" s="28">
        <v>69</v>
      </c>
      <c r="M27" s="40">
        <v>50870</v>
      </c>
      <c r="N27" s="7"/>
      <c r="O27" s="5">
        <f t="shared" si="2"/>
        <v>15955.922842539807</v>
      </c>
      <c r="P27" s="5">
        <f t="shared" si="3"/>
        <v>11708.27580106153</v>
      </c>
      <c r="S27" s="2">
        <v>1995</v>
      </c>
      <c r="T27" s="39">
        <v>7277545</v>
      </c>
      <c r="U27" s="101">
        <v>131309</v>
      </c>
      <c r="V27" s="40">
        <v>108028</v>
      </c>
      <c r="W27" s="36">
        <v>6.73</v>
      </c>
      <c r="X27" s="36">
        <v>7.67</v>
      </c>
      <c r="Y27" s="36">
        <v>83.73</v>
      </c>
      <c r="Z27" s="37">
        <v>11642.201763</v>
      </c>
      <c r="AA27" s="36">
        <v>13350.20116</v>
      </c>
      <c r="AB27" s="7">
        <f t="shared" si="4"/>
        <v>114.67075929252645</v>
      </c>
      <c r="AC27" s="7">
        <f t="shared" si="5"/>
        <v>82.27006526589952</v>
      </c>
      <c r="AD27" s="28">
        <v>365</v>
      </c>
      <c r="AE27" s="5">
        <v>170322</v>
      </c>
      <c r="AF27" s="7"/>
      <c r="AG27" s="5">
        <f t="shared" si="6"/>
        <v>68354.06913375841</v>
      </c>
      <c r="AH27" s="5">
        <f t="shared" si="7"/>
        <v>78382.13008301922</v>
      </c>
    </row>
    <row r="28" spans="1:34" ht="16.5">
      <c r="A28" s="2">
        <v>1996</v>
      </c>
      <c r="B28" s="5">
        <v>1235301</v>
      </c>
      <c r="C28" s="5">
        <v>1346774</v>
      </c>
      <c r="D28" s="5">
        <v>1302327</v>
      </c>
      <c r="E28" s="23">
        <v>5.19</v>
      </c>
      <c r="F28" s="6">
        <v>8.52</v>
      </c>
      <c r="G28" s="107">
        <v>95.9</v>
      </c>
      <c r="H28" s="64">
        <v>980.815585</v>
      </c>
      <c r="I28" s="36">
        <v>677.614813</v>
      </c>
      <c r="J28" s="7">
        <f t="shared" si="0"/>
        <v>69.08687253373935</v>
      </c>
      <c r="K28" s="7">
        <f t="shared" si="1"/>
        <v>96.69974323828644</v>
      </c>
      <c r="L28" s="28">
        <v>69</v>
      </c>
      <c r="M28" s="40">
        <v>53731</v>
      </c>
      <c r="N28" s="7"/>
      <c r="O28" s="5">
        <f t="shared" si="2"/>
        <v>18254.184455900693</v>
      </c>
      <c r="P28" s="5">
        <f t="shared" si="3"/>
        <v>12611.245147121774</v>
      </c>
      <c r="S28" s="2">
        <v>1996</v>
      </c>
      <c r="T28" s="39">
        <v>7906075</v>
      </c>
      <c r="U28" s="101">
        <v>142609</v>
      </c>
      <c r="V28" s="40">
        <v>112052</v>
      </c>
      <c r="W28" s="36">
        <v>6.02</v>
      </c>
      <c r="X28" s="36">
        <v>7.38</v>
      </c>
      <c r="Y28" s="36">
        <v>86.31</v>
      </c>
      <c r="Z28" s="37">
        <v>12564.681856</v>
      </c>
      <c r="AA28" s="36">
        <v>13455.553565</v>
      </c>
      <c r="AB28" s="7">
        <f t="shared" si="4"/>
        <v>107.09028465033983</v>
      </c>
      <c r="AC28" s="7">
        <f t="shared" si="5"/>
        <v>78.57288109446108</v>
      </c>
      <c r="AD28" s="28">
        <v>366</v>
      </c>
      <c r="AE28" s="5">
        <v>175772</v>
      </c>
      <c r="AF28" s="7"/>
      <c r="AG28" s="5">
        <f t="shared" si="6"/>
        <v>71482.84058894476</v>
      </c>
      <c r="AH28" s="5">
        <f t="shared" si="7"/>
        <v>76551.1774628496</v>
      </c>
    </row>
    <row r="29" spans="1:34" ht="16.5">
      <c r="A29" s="2">
        <v>1997</v>
      </c>
      <c r="B29" s="5">
        <v>1373083</v>
      </c>
      <c r="C29" s="5">
        <v>1479644</v>
      </c>
      <c r="D29" s="5">
        <v>1556853</v>
      </c>
      <c r="E29" s="23">
        <v>6.39</v>
      </c>
      <c r="F29" s="6">
        <v>8.83</v>
      </c>
      <c r="G29" s="107">
        <v>101.5</v>
      </c>
      <c r="H29" s="64">
        <v>1116.326192</v>
      </c>
      <c r="I29" s="36">
        <v>866.623998</v>
      </c>
      <c r="J29" s="7">
        <f t="shared" si="0"/>
        <v>77.631789365021</v>
      </c>
      <c r="K29" s="7">
        <f t="shared" si="1"/>
        <v>105.21807948398398</v>
      </c>
      <c r="L29" s="28">
        <v>65</v>
      </c>
      <c r="M29" s="40">
        <v>56125</v>
      </c>
      <c r="N29" s="7"/>
      <c r="O29" s="5">
        <f t="shared" si="2"/>
        <v>19889.998966592426</v>
      </c>
      <c r="P29" s="5">
        <f t="shared" si="3"/>
        <v>15440.96210244989</v>
      </c>
      <c r="S29" s="2">
        <v>1997</v>
      </c>
      <c r="T29" s="39">
        <v>8574784</v>
      </c>
      <c r="U29" s="101">
        <v>154213</v>
      </c>
      <c r="V29" s="40">
        <v>125102</v>
      </c>
      <c r="W29" s="36">
        <v>6.025</v>
      </c>
      <c r="X29" s="36">
        <v>7.5</v>
      </c>
      <c r="Y29" s="36">
        <v>87.09</v>
      </c>
      <c r="Z29" s="37">
        <v>13994.427082</v>
      </c>
      <c r="AA29" s="36">
        <v>13493.052806</v>
      </c>
      <c r="AB29" s="7">
        <f t="shared" si="4"/>
        <v>96.41732903346303</v>
      </c>
      <c r="AC29" s="7">
        <f t="shared" si="5"/>
        <v>81.122862534287</v>
      </c>
      <c r="AD29" s="28">
        <v>368</v>
      </c>
      <c r="AE29" s="5">
        <v>180146</v>
      </c>
      <c r="AF29" s="7"/>
      <c r="AG29" s="5">
        <f t="shared" si="6"/>
        <v>77683.80692327334</v>
      </c>
      <c r="AH29" s="5">
        <f t="shared" si="7"/>
        <v>74900.6517269326</v>
      </c>
    </row>
    <row r="30" spans="1:34" ht="16.5">
      <c r="A30" s="2">
        <v>1998</v>
      </c>
      <c r="B30" s="5">
        <v>1308074</v>
      </c>
      <c r="C30" s="5">
        <v>1602123</v>
      </c>
      <c r="D30" s="5">
        <v>1521714</v>
      </c>
      <c r="E30" s="23">
        <v>8.31</v>
      </c>
      <c r="F30" s="6">
        <v>9.94</v>
      </c>
      <c r="G30" s="107">
        <v>104.4</v>
      </c>
      <c r="H30" s="64">
        <v>1131.798118</v>
      </c>
      <c r="I30" s="36">
        <v>939.180726</v>
      </c>
      <c r="J30" s="7">
        <f t="shared" si="0"/>
        <v>82.9812941957905</v>
      </c>
      <c r="K30" s="7">
        <f t="shared" si="1"/>
        <v>94.98109695697521</v>
      </c>
      <c r="L30" s="28">
        <v>64</v>
      </c>
      <c r="M30" s="40">
        <v>58343</v>
      </c>
      <c r="N30" s="7"/>
      <c r="O30" s="5">
        <f t="shared" si="2"/>
        <v>19399.038753577977</v>
      </c>
      <c r="P30" s="5">
        <f t="shared" si="3"/>
        <v>16097.573419261951</v>
      </c>
      <c r="S30" s="2">
        <v>1998</v>
      </c>
      <c r="T30" s="39">
        <v>9204174</v>
      </c>
      <c r="U30" s="101">
        <v>166969</v>
      </c>
      <c r="V30" s="40">
        <v>131773</v>
      </c>
      <c r="W30" s="36">
        <v>5.44</v>
      </c>
      <c r="X30" s="36">
        <v>7.703999999999999</v>
      </c>
      <c r="Y30" s="36">
        <v>88.56</v>
      </c>
      <c r="Z30" s="37">
        <v>14688.442155</v>
      </c>
      <c r="AA30" s="36">
        <v>13735.120714</v>
      </c>
      <c r="AB30" s="7">
        <f t="shared" si="4"/>
        <v>93.50971715761234</v>
      </c>
      <c r="AC30" s="7">
        <f t="shared" si="5"/>
        <v>78.9206379627356</v>
      </c>
      <c r="AD30" s="28">
        <v>367</v>
      </c>
      <c r="AE30" s="5">
        <v>179998</v>
      </c>
      <c r="AF30" s="7"/>
      <c r="AG30" s="5">
        <f t="shared" si="6"/>
        <v>81603.36312070135</v>
      </c>
      <c r="AH30" s="5">
        <f t="shared" si="7"/>
        <v>76307.07404526717</v>
      </c>
    </row>
    <row r="31" spans="1:34" ht="16.5">
      <c r="A31" s="2">
        <v>1999</v>
      </c>
      <c r="B31" s="5">
        <v>1285946</v>
      </c>
      <c r="C31" s="5">
        <v>1734675</v>
      </c>
      <c r="D31" s="5">
        <v>1455650</v>
      </c>
      <c r="E31" s="23">
        <v>5.76</v>
      </c>
      <c r="F31" s="6">
        <v>8.49</v>
      </c>
      <c r="G31" s="107">
        <v>100.2</v>
      </c>
      <c r="H31" s="64">
        <v>1311.43303</v>
      </c>
      <c r="I31" s="36">
        <v>853.074325</v>
      </c>
      <c r="J31" s="7">
        <f t="shared" si="0"/>
        <v>65.04901931591583</v>
      </c>
      <c r="K31" s="7">
        <f t="shared" si="1"/>
        <v>83.91485436753283</v>
      </c>
      <c r="L31" s="28">
        <v>65</v>
      </c>
      <c r="M31" s="40">
        <v>60596</v>
      </c>
      <c r="N31" s="7"/>
      <c r="O31" s="5">
        <f t="shared" si="2"/>
        <v>21642.237606442668</v>
      </c>
      <c r="P31" s="5">
        <f t="shared" si="3"/>
        <v>14078.063321011288</v>
      </c>
      <c r="S31" s="2">
        <v>1999</v>
      </c>
      <c r="T31" s="39">
        <v>9649049</v>
      </c>
      <c r="U31" s="101">
        <v>180642</v>
      </c>
      <c r="V31" s="40">
        <v>137601</v>
      </c>
      <c r="W31" s="36">
        <v>5.03</v>
      </c>
      <c r="X31" s="36">
        <v>7.667</v>
      </c>
      <c r="Y31" s="36">
        <v>88.71</v>
      </c>
      <c r="Z31" s="37">
        <v>15152.386754</v>
      </c>
      <c r="AA31" s="36">
        <v>12787.465743</v>
      </c>
      <c r="AB31" s="7">
        <f t="shared" si="4"/>
        <v>84.39241916541171</v>
      </c>
      <c r="AC31" s="7">
        <f t="shared" si="5"/>
        <v>76.17331517587273</v>
      </c>
      <c r="AD31" s="28">
        <v>352</v>
      </c>
      <c r="AE31" s="5">
        <v>179175</v>
      </c>
      <c r="AF31" s="7"/>
      <c r="AG31" s="5">
        <f t="shared" si="6"/>
        <v>84567.52757918235</v>
      </c>
      <c r="AH31" s="5">
        <f t="shared" si="7"/>
        <v>71368.58235244872</v>
      </c>
    </row>
    <row r="32" spans="1:34" ht="16.5">
      <c r="A32" s="2">
        <v>2000</v>
      </c>
      <c r="B32" s="5">
        <v>1337501</v>
      </c>
      <c r="C32" s="5">
        <v>1834354</v>
      </c>
      <c r="D32" s="5">
        <v>1502489</v>
      </c>
      <c r="E32" s="23">
        <v>5.4</v>
      </c>
      <c r="F32" s="6">
        <v>9.22</v>
      </c>
      <c r="G32" s="107">
        <v>96.5</v>
      </c>
      <c r="H32" s="64">
        <v>1421.524971</v>
      </c>
      <c r="I32" s="36">
        <v>882.954866</v>
      </c>
      <c r="J32" s="7">
        <f t="shared" si="0"/>
        <v>62.113215315441686</v>
      </c>
      <c r="K32" s="7">
        <f t="shared" si="1"/>
        <v>81.90834484510623</v>
      </c>
      <c r="L32" s="28">
        <v>65</v>
      </c>
      <c r="M32" s="40">
        <v>61327</v>
      </c>
      <c r="N32" s="7"/>
      <c r="O32" s="5">
        <f t="shared" si="2"/>
        <v>23179.43109886347</v>
      </c>
      <c r="P32" s="5">
        <f t="shared" si="3"/>
        <v>14397.489947331518</v>
      </c>
      <c r="S32" s="2">
        <v>2000</v>
      </c>
      <c r="T32" s="39">
        <v>10187394</v>
      </c>
      <c r="U32" s="101">
        <v>193087</v>
      </c>
      <c r="V32" s="40">
        <v>144289</v>
      </c>
      <c r="W32" s="36">
        <v>5</v>
      </c>
      <c r="X32" s="36">
        <v>7.711</v>
      </c>
      <c r="Y32" s="36">
        <v>89.82</v>
      </c>
      <c r="Z32" s="37">
        <v>15744.174627</v>
      </c>
      <c r="AA32" s="36">
        <v>13060.882052</v>
      </c>
      <c r="AB32" s="7">
        <f t="shared" si="4"/>
        <v>82.9569181073591</v>
      </c>
      <c r="AC32" s="7">
        <f t="shared" si="5"/>
        <v>74.72745446353198</v>
      </c>
      <c r="AD32" s="28">
        <v>353</v>
      </c>
      <c r="AE32" s="5">
        <v>181172</v>
      </c>
      <c r="AF32" s="7"/>
      <c r="AG32" s="5">
        <f t="shared" si="6"/>
        <v>86901.80947938975</v>
      </c>
      <c r="AH32" s="5">
        <f t="shared" si="7"/>
        <v>72091.06292363058</v>
      </c>
    </row>
    <row r="33" spans="1:34" ht="16.5">
      <c r="A33" s="2">
        <v>2001</v>
      </c>
      <c r="B33" s="5">
        <v>1321142</v>
      </c>
      <c r="C33" s="5">
        <v>1835557</v>
      </c>
      <c r="D33" s="5">
        <v>1507355</v>
      </c>
      <c r="E33" s="31">
        <v>2.53</v>
      </c>
      <c r="F33" s="6">
        <v>7</v>
      </c>
      <c r="G33" s="107">
        <v>94.9</v>
      </c>
      <c r="H33" s="64">
        <v>1861.983243</v>
      </c>
      <c r="I33" s="36">
        <v>789.702495</v>
      </c>
      <c r="J33" s="7">
        <f t="shared" si="0"/>
        <v>42.41190128691185</v>
      </c>
      <c r="K33" s="7">
        <f t="shared" si="1"/>
        <v>82.11975983311878</v>
      </c>
      <c r="L33" s="28">
        <v>55</v>
      </c>
      <c r="M33" s="40">
        <v>61308</v>
      </c>
      <c r="N33" s="7"/>
      <c r="O33" s="5">
        <f t="shared" si="2"/>
        <v>30370.966970052847</v>
      </c>
      <c r="P33" s="5">
        <f t="shared" si="3"/>
        <v>12880.904531219416</v>
      </c>
      <c r="S33" s="2">
        <v>2001</v>
      </c>
      <c r="T33" s="39">
        <v>9930387</v>
      </c>
      <c r="U33" s="101">
        <v>201362</v>
      </c>
      <c r="V33" s="40">
        <v>140366</v>
      </c>
      <c r="W33" s="36">
        <v>2.41</v>
      </c>
      <c r="X33" s="36">
        <v>7.377</v>
      </c>
      <c r="Y33" s="36">
        <v>89.82</v>
      </c>
      <c r="Z33" s="37">
        <v>15985.87215</v>
      </c>
      <c r="AA33" s="36">
        <v>12574.771749</v>
      </c>
      <c r="AB33" s="7">
        <f t="shared" si="4"/>
        <v>78.66178104645982</v>
      </c>
      <c r="AC33" s="7">
        <f t="shared" si="5"/>
        <v>69.70828656846872</v>
      </c>
      <c r="AD33" s="28">
        <v>353</v>
      </c>
      <c r="AE33" s="5">
        <v>182624</v>
      </c>
      <c r="AF33" s="7"/>
      <c r="AG33" s="5">
        <f t="shared" si="6"/>
        <v>87534.34460968986</v>
      </c>
      <c r="AH33" s="5">
        <f t="shared" si="7"/>
        <v>68856.07449732783</v>
      </c>
    </row>
    <row r="34" spans="1:34" ht="16.5">
      <c r="A34" s="2">
        <v>2002</v>
      </c>
      <c r="B34" s="5">
        <v>1297341</v>
      </c>
      <c r="C34" s="5">
        <v>1803988</v>
      </c>
      <c r="D34" s="5">
        <v>1490679</v>
      </c>
      <c r="E34" s="31">
        <v>0.74</v>
      </c>
      <c r="F34" s="6">
        <v>5.11</v>
      </c>
      <c r="G34" s="107">
        <v>92</v>
      </c>
      <c r="H34" s="64">
        <v>2667.001166</v>
      </c>
      <c r="I34" s="36">
        <v>725.756896</v>
      </c>
      <c r="J34" s="7">
        <f t="shared" si="0"/>
        <v>27.21247014257961</v>
      </c>
      <c r="K34" s="7">
        <f t="shared" si="1"/>
        <v>82.63242327554285</v>
      </c>
      <c r="L34" s="28">
        <v>43</v>
      </c>
      <c r="M34" s="40">
        <v>63088</v>
      </c>
      <c r="N34" s="7"/>
      <c r="O34" s="19">
        <f t="shared" si="2"/>
        <v>42274.30202257165</v>
      </c>
      <c r="P34" s="5">
        <f t="shared" si="3"/>
        <v>11503.881815876237</v>
      </c>
      <c r="S34" s="2">
        <v>2002</v>
      </c>
      <c r="T34" s="39">
        <v>10411639</v>
      </c>
      <c r="U34" s="101">
        <v>205733</v>
      </c>
      <c r="V34" s="40">
        <v>137314</v>
      </c>
      <c r="W34" s="36">
        <v>1.86</v>
      </c>
      <c r="X34" s="36">
        <v>7.1</v>
      </c>
      <c r="Y34" s="36">
        <v>89.64</v>
      </c>
      <c r="Z34" s="37">
        <v>16516.164101</v>
      </c>
      <c r="AA34" s="36">
        <v>12217.255243</v>
      </c>
      <c r="AB34" s="7">
        <f t="shared" si="4"/>
        <v>73.97150554020159</v>
      </c>
      <c r="AC34" s="7">
        <f t="shared" si="5"/>
        <v>66.74378928028075</v>
      </c>
      <c r="AD34" s="28">
        <v>352</v>
      </c>
      <c r="AE34" s="5">
        <v>185714</v>
      </c>
      <c r="AF34" s="7"/>
      <c r="AG34" s="19">
        <f t="shared" si="6"/>
        <v>88933.32813358173</v>
      </c>
      <c r="AH34" s="5">
        <f t="shared" si="7"/>
        <v>65785.32174741807</v>
      </c>
    </row>
    <row r="35" spans="1:34" ht="16.5">
      <c r="A35" s="2">
        <v>2003</v>
      </c>
      <c r="B35" s="5">
        <v>1256669</v>
      </c>
      <c r="C35" s="5">
        <v>1914413</v>
      </c>
      <c r="D35" s="5">
        <v>1464532</v>
      </c>
      <c r="E35" s="31">
        <v>0.12</v>
      </c>
      <c r="F35" s="6">
        <v>5</v>
      </c>
      <c r="G35" s="107">
        <v>89.7</v>
      </c>
      <c r="H35" s="64">
        <v>2280.875314</v>
      </c>
      <c r="I35" s="36">
        <v>652.570991</v>
      </c>
      <c r="J35" s="7">
        <f t="shared" si="0"/>
        <v>28.61055082645347</v>
      </c>
      <c r="K35" s="7">
        <f t="shared" si="1"/>
        <v>76.50031628493956</v>
      </c>
      <c r="L35" s="28">
        <v>41</v>
      </c>
      <c r="M35" s="40">
        <v>63706</v>
      </c>
      <c r="N35" s="7"/>
      <c r="O35" s="5">
        <f t="shared" si="2"/>
        <v>35803.14749003234</v>
      </c>
      <c r="P35" s="5">
        <f t="shared" si="3"/>
        <v>10243.477710105799</v>
      </c>
      <c r="S35" s="2">
        <v>2003</v>
      </c>
      <c r="T35" s="39">
        <v>10696257</v>
      </c>
      <c r="U35" s="101">
        <v>216797</v>
      </c>
      <c r="V35" s="40">
        <v>143329</v>
      </c>
      <c r="W35" s="36">
        <v>1.4</v>
      </c>
      <c r="X35" s="36">
        <v>3.429</v>
      </c>
      <c r="Y35" s="36">
        <v>89.39</v>
      </c>
      <c r="Z35" s="37">
        <v>17079.881834</v>
      </c>
      <c r="AA35" s="36">
        <v>11503.614224</v>
      </c>
      <c r="AB35" s="7">
        <f t="shared" si="4"/>
        <v>67.35183730077323</v>
      </c>
      <c r="AC35" s="7">
        <f t="shared" si="5"/>
        <v>66.11207719664017</v>
      </c>
      <c r="AD35" s="28">
        <v>345</v>
      </c>
      <c r="AE35" s="5">
        <v>188651</v>
      </c>
      <c r="AF35" s="7"/>
      <c r="AG35" s="5">
        <f t="shared" si="6"/>
        <v>90536.9270981866</v>
      </c>
      <c r="AH35" s="5">
        <f t="shared" si="7"/>
        <v>60978.2838362903</v>
      </c>
    </row>
    <row r="36" spans="1:34" ht="16.5">
      <c r="A36" s="2">
        <v>2004</v>
      </c>
      <c r="B36" s="5">
        <v>1316949</v>
      </c>
      <c r="C36" s="5">
        <v>2005942</v>
      </c>
      <c r="D36" s="5">
        <v>1581493</v>
      </c>
      <c r="E36" s="31">
        <v>0.27</v>
      </c>
      <c r="F36" s="6">
        <v>5.02</v>
      </c>
      <c r="G36" s="107">
        <v>89.3</v>
      </c>
      <c r="H36" s="64">
        <v>4101.274457</v>
      </c>
      <c r="I36" s="36">
        <v>569.444965</v>
      </c>
      <c r="J36" s="7">
        <f t="shared" si="0"/>
        <v>13.884585656736018</v>
      </c>
      <c r="K36" s="7">
        <f t="shared" si="1"/>
        <v>78.8404151266587</v>
      </c>
      <c r="L36" s="28">
        <v>40</v>
      </c>
      <c r="M36" s="40">
        <v>63943</v>
      </c>
      <c r="N36" s="7"/>
      <c r="O36" s="5">
        <f t="shared" si="2"/>
        <v>64139.5376663591</v>
      </c>
      <c r="P36" s="5">
        <f t="shared" si="3"/>
        <v>8905.509047120091</v>
      </c>
      <c r="S36" s="2">
        <v>2004</v>
      </c>
      <c r="T36" s="39">
        <v>11365292</v>
      </c>
      <c r="U36" s="101">
        <v>231484</v>
      </c>
      <c r="V36" s="40">
        <v>158678</v>
      </c>
      <c r="W36" s="36">
        <v>1.52</v>
      </c>
      <c r="X36" s="36">
        <v>3.516</v>
      </c>
      <c r="Y36" s="36">
        <v>90.83</v>
      </c>
      <c r="Z36" s="37">
        <v>17658.63469</v>
      </c>
      <c r="AA36" s="36">
        <v>11059.137118</v>
      </c>
      <c r="AB36" s="7">
        <f t="shared" si="4"/>
        <v>62.62736226296553</v>
      </c>
      <c r="AC36" s="7">
        <f t="shared" si="5"/>
        <v>68.54815019612587</v>
      </c>
      <c r="AD36" s="28">
        <v>342</v>
      </c>
      <c r="AE36" s="5">
        <v>192584</v>
      </c>
      <c r="AF36" s="7"/>
      <c r="AG36" s="5">
        <f t="shared" si="6"/>
        <v>91693.15566194491</v>
      </c>
      <c r="AH36" s="5">
        <f t="shared" si="7"/>
        <v>57425.00476675114</v>
      </c>
    </row>
    <row r="37" spans="1:34" ht="16.5">
      <c r="A37" s="2">
        <v>2005</v>
      </c>
      <c r="B37" s="5">
        <v>1412125</v>
      </c>
      <c r="C37" s="59">
        <v>2115436</v>
      </c>
      <c r="D37" s="59">
        <v>1749925</v>
      </c>
      <c r="E37" s="31">
        <v>1.75</v>
      </c>
      <c r="F37" s="6">
        <v>6.12</v>
      </c>
      <c r="G37" s="107">
        <v>90.1</v>
      </c>
      <c r="H37" s="64">
        <v>4441.740854</v>
      </c>
      <c r="I37" s="36">
        <v>546.85425</v>
      </c>
      <c r="J37" s="7">
        <f t="shared" si="0"/>
        <v>12.311709934800263</v>
      </c>
      <c r="K37" s="7">
        <f t="shared" si="1"/>
        <v>82.72171788699823</v>
      </c>
      <c r="L37" s="28">
        <v>41</v>
      </c>
      <c r="M37" s="40">
        <v>64468</v>
      </c>
      <c r="N37" s="7"/>
      <c r="O37" s="5">
        <f t="shared" si="2"/>
        <v>68898.38142954644</v>
      </c>
      <c r="P37" s="5">
        <f t="shared" si="3"/>
        <v>8482.568871378047</v>
      </c>
      <c r="S37" s="2">
        <v>2005</v>
      </c>
      <c r="T37" s="39">
        <v>11740279</v>
      </c>
      <c r="U37" s="101">
        <v>246116</v>
      </c>
      <c r="V37" s="40">
        <v>171583</v>
      </c>
      <c r="W37" s="36">
        <v>1.99</v>
      </c>
      <c r="X37" s="36">
        <v>3.845</v>
      </c>
      <c r="Y37" s="36">
        <v>92.92</v>
      </c>
      <c r="Z37" s="37">
        <v>18192.838109</v>
      </c>
      <c r="AA37" s="36">
        <v>10919.03736</v>
      </c>
      <c r="AB37" s="7">
        <f t="shared" si="4"/>
        <v>60.01832861140204</v>
      </c>
      <c r="AC37" s="7">
        <f t="shared" si="5"/>
        <v>69.71631263306733</v>
      </c>
      <c r="AD37" s="28">
        <v>339</v>
      </c>
      <c r="AE37" s="5">
        <v>195641</v>
      </c>
      <c r="AF37" s="7"/>
      <c r="AG37" s="5">
        <f t="shared" si="6"/>
        <v>92990.92781676642</v>
      </c>
      <c r="AH37" s="5">
        <f t="shared" si="7"/>
        <v>55811.60063585854</v>
      </c>
    </row>
    <row r="38" spans="1:34" ht="16.5">
      <c r="A38" s="2">
        <v>2006</v>
      </c>
      <c r="B38" s="5">
        <v>1503351</v>
      </c>
      <c r="C38" s="59">
        <v>2550758</v>
      </c>
      <c r="D38" s="59">
        <v>1870410</v>
      </c>
      <c r="E38" s="31">
        <v>3.02</v>
      </c>
      <c r="F38" s="6">
        <v>7.9</v>
      </c>
      <c r="G38" s="107">
        <v>92</v>
      </c>
      <c r="H38" s="64">
        <v>4597.703096</v>
      </c>
      <c r="I38" s="36">
        <v>592.633516</v>
      </c>
      <c r="J38" s="7">
        <f t="shared" si="0"/>
        <v>12.889773515727686</v>
      </c>
      <c r="K38" s="7">
        <f t="shared" si="1"/>
        <v>73.32761477176588</v>
      </c>
      <c r="L38" s="28">
        <v>42</v>
      </c>
      <c r="M38" s="40">
        <v>65942</v>
      </c>
      <c r="N38" s="7"/>
      <c r="O38" s="5">
        <f t="shared" si="2"/>
        <v>69723.44023535834</v>
      </c>
      <c r="P38" s="5">
        <f t="shared" si="3"/>
        <v>8987.193533711443</v>
      </c>
      <c r="S38" s="2">
        <v>2006</v>
      </c>
      <c r="T38" s="39">
        <v>12243471</v>
      </c>
      <c r="U38" s="101">
        <v>258115</v>
      </c>
      <c r="V38" s="40">
        <v>175989</v>
      </c>
      <c r="W38" s="36">
        <v>2.2</v>
      </c>
      <c r="X38" s="36">
        <v>4.115</v>
      </c>
      <c r="Y38" s="36">
        <v>93.48</v>
      </c>
      <c r="Z38" s="37">
        <v>18401.684718</v>
      </c>
      <c r="AA38" s="36">
        <v>11047.386909</v>
      </c>
      <c r="AB38" s="7">
        <f t="shared" si="4"/>
        <v>60.0346494263852</v>
      </c>
      <c r="AC38" s="7">
        <f t="shared" si="5"/>
        <v>68.18239931813339</v>
      </c>
      <c r="AD38" s="28">
        <v>341</v>
      </c>
      <c r="AE38" s="5">
        <v>197782</v>
      </c>
      <c r="AF38" s="7"/>
      <c r="AG38" s="5">
        <f t="shared" si="6"/>
        <v>93040.23984993578</v>
      </c>
      <c r="AH38" s="5">
        <f t="shared" si="7"/>
        <v>55856.3818193769</v>
      </c>
    </row>
    <row r="39" spans="1:34" s="49" customFormat="1" ht="16.5">
      <c r="A39" s="61">
        <v>2007</v>
      </c>
      <c r="B39" s="62">
        <v>1650756</v>
      </c>
      <c r="C39" s="59">
        <v>3055928</v>
      </c>
      <c r="D39" s="59">
        <v>2127306</v>
      </c>
      <c r="E39" s="57">
        <v>2.79</v>
      </c>
      <c r="F39" s="58">
        <v>7.59</v>
      </c>
      <c r="G39" s="107">
        <v>93.8</v>
      </c>
      <c r="H39" s="64">
        <v>4690.7</v>
      </c>
      <c r="I39" s="64">
        <v>583</v>
      </c>
      <c r="J39" s="60">
        <f t="shared" si="0"/>
        <v>12.428848572707698</v>
      </c>
      <c r="K39" s="60">
        <f t="shared" si="1"/>
        <v>69.61243851294925</v>
      </c>
      <c r="L39" s="63">
        <v>41</v>
      </c>
      <c r="M39" s="62">
        <v>66846</v>
      </c>
      <c r="N39" s="54"/>
      <c r="O39" s="48">
        <f t="shared" si="2"/>
        <v>70171.73802471352</v>
      </c>
      <c r="P39" s="48">
        <f t="shared" si="3"/>
        <v>8721.539059928791</v>
      </c>
      <c r="S39" s="61">
        <v>2007</v>
      </c>
      <c r="T39" s="39">
        <v>12910511</v>
      </c>
      <c r="U39" s="101">
        <v>260525</v>
      </c>
      <c r="V39" s="40">
        <v>180217</v>
      </c>
      <c r="W39" s="36">
        <v>2.62</v>
      </c>
      <c r="X39" s="36">
        <v>4.313</v>
      </c>
      <c r="Y39" s="36">
        <v>95.16</v>
      </c>
      <c r="Z39" s="37">
        <v>18490.380938</v>
      </c>
      <c r="AA39" s="36">
        <v>11090.932189</v>
      </c>
      <c r="AB39" s="60">
        <f t="shared" si="4"/>
        <v>59.98217249384395</v>
      </c>
      <c r="AC39" s="7">
        <f t="shared" si="5"/>
        <v>69.17455138662316</v>
      </c>
      <c r="AD39" s="63">
        <v>340</v>
      </c>
      <c r="AE39" s="59">
        <v>199059</v>
      </c>
      <c r="AF39" s="54"/>
      <c r="AG39" s="48">
        <f t="shared" si="6"/>
        <v>92888.94718651252</v>
      </c>
      <c r="AH39" s="48">
        <f t="shared" si="7"/>
        <v>55716.80852912955</v>
      </c>
    </row>
    <row r="40" spans="1:34" s="49" customFormat="1" ht="16.5">
      <c r="A40" s="61">
        <v>2008</v>
      </c>
      <c r="B40" s="62">
        <v>1707487</v>
      </c>
      <c r="C40" s="59">
        <v>3012983</v>
      </c>
      <c r="D40" s="59">
        <v>2293348</v>
      </c>
      <c r="E40" s="57">
        <v>0.97</v>
      </c>
      <c r="F40" s="58">
        <v>5.39</v>
      </c>
      <c r="G40" s="107">
        <v>97.8</v>
      </c>
      <c r="H40" s="64">
        <v>5010.9</v>
      </c>
      <c r="I40" s="64">
        <v>658</v>
      </c>
      <c r="J40" s="60">
        <f t="shared" si="0"/>
        <v>13.131373605539922</v>
      </c>
      <c r="K40" s="60">
        <f t="shared" si="1"/>
        <v>76.11553068835768</v>
      </c>
      <c r="L40" s="63">
        <v>43</v>
      </c>
      <c r="M40" s="62">
        <v>68757</v>
      </c>
      <c r="N40" s="54"/>
      <c r="O40" s="48">
        <f t="shared" si="2"/>
        <v>72878.3978358567</v>
      </c>
      <c r="P40" s="48">
        <f t="shared" si="3"/>
        <v>9569.934697558067</v>
      </c>
      <c r="S40" s="61">
        <v>2008</v>
      </c>
      <c r="T40" s="39">
        <v>12620150</v>
      </c>
      <c r="U40" s="101">
        <v>278652</v>
      </c>
      <c r="V40" s="40">
        <v>184701</v>
      </c>
      <c r="W40" s="36">
        <v>1.42</v>
      </c>
      <c r="X40" s="36">
        <v>4.205</v>
      </c>
      <c r="Y40" s="36">
        <v>98.51</v>
      </c>
      <c r="Z40" s="37">
        <v>18626.859764</v>
      </c>
      <c r="AA40" s="36">
        <v>11023.214085</v>
      </c>
      <c r="AB40" s="60">
        <f t="shared" si="4"/>
        <v>59.179132847204265</v>
      </c>
      <c r="AC40" s="7">
        <f t="shared" si="5"/>
        <v>66.28375177640929</v>
      </c>
      <c r="AD40" s="63">
        <v>336</v>
      </c>
      <c r="AE40" s="59">
        <v>200458</v>
      </c>
      <c r="AF40" s="54"/>
      <c r="AG40" s="48">
        <f t="shared" si="6"/>
        <v>92921.50856538527</v>
      </c>
      <c r="AH40" s="48">
        <f t="shared" si="7"/>
        <v>54990.142997535644</v>
      </c>
    </row>
    <row r="41" spans="1:34" s="49" customFormat="1" ht="16.5">
      <c r="A41" s="61">
        <v>2009</v>
      </c>
      <c r="B41" s="62">
        <v>1659245</v>
      </c>
      <c r="C41" s="59">
        <v>3357238</v>
      </c>
      <c r="D41" s="59">
        <v>2351944</v>
      </c>
      <c r="E41" s="57">
        <v>0.3</v>
      </c>
      <c r="F41" s="58">
        <v>5</v>
      </c>
      <c r="G41" s="107">
        <v>98.4</v>
      </c>
      <c r="H41" s="64">
        <v>6050.1</v>
      </c>
      <c r="I41" s="64">
        <v>671.5</v>
      </c>
      <c r="J41" s="60">
        <f t="shared" si="0"/>
        <v>11.0989900993372</v>
      </c>
      <c r="K41" s="60">
        <f t="shared" si="1"/>
        <v>70.05592096836745</v>
      </c>
      <c r="L41" s="63">
        <v>44</v>
      </c>
      <c r="M41" s="62">
        <v>72286</v>
      </c>
      <c r="N41" s="54"/>
      <c r="O41" s="48">
        <f t="shared" si="2"/>
        <v>83696.70475610769</v>
      </c>
      <c r="P41" s="48">
        <f t="shared" si="3"/>
        <v>9289.488974351882</v>
      </c>
      <c r="S41" s="61">
        <v>2009</v>
      </c>
      <c r="T41" s="39">
        <v>12481093</v>
      </c>
      <c r="U41" s="101">
        <v>294486</v>
      </c>
      <c r="V41" s="40">
        <v>185992</v>
      </c>
      <c r="W41" s="36">
        <v>0.89</v>
      </c>
      <c r="X41" s="36">
        <v>2.563</v>
      </c>
      <c r="Y41" s="36">
        <v>97.66</v>
      </c>
      <c r="Z41" s="37">
        <v>18856.188861</v>
      </c>
      <c r="AA41" s="36">
        <v>10411.275531</v>
      </c>
      <c r="AB41" s="60">
        <f t="shared" si="4"/>
        <v>55.21410295446022</v>
      </c>
      <c r="AC41" s="7">
        <f t="shared" si="5"/>
        <v>63.15818069449821</v>
      </c>
      <c r="AD41" s="63">
        <v>336</v>
      </c>
      <c r="AE41" s="59">
        <v>201486</v>
      </c>
      <c r="AF41" s="54"/>
      <c r="AG41" s="48">
        <f t="shared" si="6"/>
        <v>93585.60327268395</v>
      </c>
      <c r="AH41" s="48">
        <f t="shared" si="7"/>
        <v>51672.45134153241</v>
      </c>
    </row>
    <row r="42" spans="1:34" s="49" customFormat="1" ht="16.5">
      <c r="A42" s="61">
        <v>2010</v>
      </c>
      <c r="B42" s="62">
        <v>1776783</v>
      </c>
      <c r="C42" s="62">
        <v>3607063</v>
      </c>
      <c r="D42" s="62">
        <v>2784510</v>
      </c>
      <c r="E42" s="58">
        <v>0.16</v>
      </c>
      <c r="F42" s="58">
        <v>5</v>
      </c>
      <c r="G42" s="107">
        <v>100.7</v>
      </c>
      <c r="H42" s="64">
        <v>6726.37</v>
      </c>
      <c r="I42" s="64">
        <v>575.63</v>
      </c>
      <c r="J42" s="60">
        <f t="shared" si="0"/>
        <v>8.557810527818125</v>
      </c>
      <c r="K42" s="60">
        <f t="shared" si="1"/>
        <v>77.19604564710959</v>
      </c>
      <c r="L42" s="63">
        <v>44</v>
      </c>
      <c r="M42" s="62">
        <v>74086</v>
      </c>
      <c r="O42" s="49">
        <f t="shared" si="2"/>
        <v>90791.3775882083</v>
      </c>
      <c r="P42" s="49">
        <f t="shared" si="3"/>
        <v>7769.7540695947955</v>
      </c>
      <c r="S42" s="105">
        <v>2010</v>
      </c>
      <c r="T42" s="5">
        <v>13552099</v>
      </c>
      <c r="U42" s="101">
        <v>310057</v>
      </c>
      <c r="V42" s="5">
        <v>198525</v>
      </c>
      <c r="W42" s="7">
        <v>1.13</v>
      </c>
      <c r="X42" s="7">
        <v>2.676</v>
      </c>
      <c r="Y42" s="7">
        <v>98.6</v>
      </c>
      <c r="Z42" s="99">
        <v>19594.941339999998</v>
      </c>
      <c r="AA42" s="99">
        <v>10214.35402</v>
      </c>
      <c r="AB42" s="7">
        <f t="shared" si="4"/>
        <v>52.12750496552393</v>
      </c>
      <c r="AC42" s="7">
        <f t="shared" si="5"/>
        <v>64.02854958926906</v>
      </c>
      <c r="AD42" s="28">
        <v>342.814285714286</v>
      </c>
      <c r="AE42" s="5">
        <v>221525.8</v>
      </c>
      <c r="AF42" s="7"/>
      <c r="AG42" s="5">
        <f t="shared" si="6"/>
        <v>88454.44341020322</v>
      </c>
      <c r="AH42" s="5">
        <f t="shared" si="7"/>
        <v>46109.09438088025</v>
      </c>
    </row>
    <row r="43" spans="1:31" s="53" customFormat="1" ht="16.5">
      <c r="A43" s="65">
        <v>2011</v>
      </c>
      <c r="B43" s="5">
        <v>1936058</v>
      </c>
      <c r="C43" s="5">
        <v>3730717.958</v>
      </c>
      <c r="D43" s="5">
        <v>3123489.253</v>
      </c>
      <c r="E43" s="7">
        <v>0.16</v>
      </c>
      <c r="F43" s="6">
        <v>5</v>
      </c>
      <c r="G43" s="108">
        <v>106</v>
      </c>
      <c r="H43" s="98">
        <v>6989.4</v>
      </c>
      <c r="I43" s="98">
        <v>489.26</v>
      </c>
      <c r="J43" s="60">
        <f t="shared" si="0"/>
        <v>7.0000286147594935</v>
      </c>
      <c r="K43" s="60">
        <f t="shared" si="1"/>
        <v>83.72354297923049</v>
      </c>
      <c r="L43" s="63">
        <v>44</v>
      </c>
      <c r="M43" s="100">
        <v>74885</v>
      </c>
      <c r="O43" s="53">
        <f t="shared" si="2"/>
        <v>93335.1138412232</v>
      </c>
      <c r="P43" s="53">
        <f t="shared" si="3"/>
        <v>6533.484676503973</v>
      </c>
      <c r="S43" s="105">
        <v>2011</v>
      </c>
      <c r="T43" s="5">
        <v>13709074</v>
      </c>
      <c r="U43" s="101">
        <v>323022</v>
      </c>
      <c r="V43" s="5">
        <v>209608</v>
      </c>
      <c r="W43" s="7">
        <v>1.36</v>
      </c>
      <c r="X43" s="7">
        <v>2.882</v>
      </c>
      <c r="Y43" s="7">
        <v>100</v>
      </c>
      <c r="Z43" s="99">
        <v>20055.260879999998</v>
      </c>
      <c r="AA43" s="99">
        <v>9457.944</v>
      </c>
      <c r="AB43" s="7">
        <f t="shared" si="4"/>
        <v>47.159416457314116</v>
      </c>
      <c r="AC43" s="7">
        <f t="shared" si="5"/>
        <v>64.88969791531227</v>
      </c>
      <c r="AD43" s="106">
        <v>337</v>
      </c>
      <c r="AE43" s="106">
        <v>207689</v>
      </c>
    </row>
    <row r="44" spans="1:37" s="53" customFormat="1" ht="16.5">
      <c r="A44" s="65">
        <v>2012</v>
      </c>
      <c r="B44" s="5">
        <v>2040104</v>
      </c>
      <c r="C44" s="5">
        <v>4167740.134</v>
      </c>
      <c r="D44" s="5">
        <v>3290446.507</v>
      </c>
      <c r="E44" s="7">
        <v>0.16</v>
      </c>
      <c r="F44" s="6">
        <v>5</v>
      </c>
      <c r="G44" s="108">
        <v>110.3</v>
      </c>
      <c r="H44" s="98">
        <v>8631.68</v>
      </c>
      <c r="I44" s="98">
        <v>425.14</v>
      </c>
      <c r="J44" s="60">
        <f t="shared" si="0"/>
        <v>4.925344776451397</v>
      </c>
      <c r="K44" s="60">
        <f t="shared" si="1"/>
        <v>78.95037601209519</v>
      </c>
      <c r="L44" s="63">
        <v>44</v>
      </c>
      <c r="M44" s="100">
        <v>78000</v>
      </c>
      <c r="O44" s="53">
        <f t="shared" si="2"/>
        <v>110662.5641025641</v>
      </c>
      <c r="P44" s="53">
        <f t="shared" si="3"/>
        <v>5450.51282051282</v>
      </c>
      <c r="S44" s="105">
        <v>2012</v>
      </c>
      <c r="T44" s="5">
        <v>14077099</v>
      </c>
      <c r="U44" s="101">
        <v>333003</v>
      </c>
      <c r="V44" s="5">
        <v>216503</v>
      </c>
      <c r="W44" s="7">
        <v>1.36</v>
      </c>
      <c r="X44" s="7">
        <v>2.883</v>
      </c>
      <c r="Y44" s="7">
        <v>101.93</v>
      </c>
      <c r="Z44" s="99">
        <v>20552.116</v>
      </c>
      <c r="AA44" s="99">
        <v>9150.726</v>
      </c>
      <c r="AB44" s="7">
        <f t="shared" si="4"/>
        <v>44.524495677233425</v>
      </c>
      <c r="AC44" s="7">
        <f t="shared" si="5"/>
        <v>65.01533019222049</v>
      </c>
      <c r="AD44" s="106">
        <v>340</v>
      </c>
      <c r="AE44" s="106">
        <v>211047</v>
      </c>
      <c r="AJ44" s="46"/>
      <c r="AK44" s="46"/>
    </row>
    <row r="45" spans="1:37" s="53" customFormat="1" ht="16.5">
      <c r="A45" s="5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S45" s="51"/>
      <c r="AJ45" s="46"/>
      <c r="AK45" s="46"/>
    </row>
    <row r="46" spans="1:31" s="45" customFormat="1" ht="16.5">
      <c r="A46" s="15"/>
      <c r="B46" s="50"/>
      <c r="L46" s="46"/>
      <c r="M46" s="46"/>
      <c r="S46" s="15"/>
      <c r="T46" s="44"/>
      <c r="AD46" s="46"/>
      <c r="AE46" s="47"/>
    </row>
    <row r="47" spans="19:20" ht="16.5">
      <c r="S47" s="2"/>
      <c r="T47" s="7"/>
    </row>
    <row r="48" ht="16.5">
      <c r="A48" s="2" t="s">
        <v>127</v>
      </c>
    </row>
    <row r="49" ht="16.5">
      <c r="A49" s="27" t="s">
        <v>100</v>
      </c>
    </row>
    <row r="50" spans="1:34" s="4" customFormat="1" ht="16.5">
      <c r="A50" s="3" t="s">
        <v>5</v>
      </c>
      <c r="B50" s="3" t="s">
        <v>2</v>
      </c>
      <c r="C50" s="3" t="s">
        <v>23</v>
      </c>
      <c r="D50" s="3" t="s">
        <v>24</v>
      </c>
      <c r="E50" s="3" t="s">
        <v>6</v>
      </c>
      <c r="F50" s="3" t="s">
        <v>7</v>
      </c>
      <c r="G50" s="3" t="s">
        <v>16</v>
      </c>
      <c r="H50" s="3" t="s">
        <v>8</v>
      </c>
      <c r="I50" s="3" t="s">
        <v>9</v>
      </c>
      <c r="J50" s="3" t="s">
        <v>17</v>
      </c>
      <c r="K50" s="3" t="s">
        <v>27</v>
      </c>
      <c r="L50" s="29" t="s">
        <v>18</v>
      </c>
      <c r="M50" s="29" t="s">
        <v>19</v>
      </c>
      <c r="O50" s="3" t="s">
        <v>21</v>
      </c>
      <c r="P50" s="3" t="s">
        <v>20</v>
      </c>
      <c r="Q50"/>
      <c r="R50" s="3"/>
      <c r="S50" s="3" t="s">
        <v>5</v>
      </c>
      <c r="T50" s="3" t="s">
        <v>2</v>
      </c>
      <c r="U50" s="3" t="s">
        <v>23</v>
      </c>
      <c r="V50" s="3" t="s">
        <v>24</v>
      </c>
      <c r="W50" s="3" t="s">
        <v>6</v>
      </c>
      <c r="X50" s="3" t="s">
        <v>7</v>
      </c>
      <c r="Y50" s="3" t="s">
        <v>16</v>
      </c>
      <c r="Z50" s="3" t="s">
        <v>8</v>
      </c>
      <c r="AA50" s="3" t="s">
        <v>9</v>
      </c>
      <c r="AB50" s="3" t="s">
        <v>17</v>
      </c>
      <c r="AC50" s="3" t="s">
        <v>27</v>
      </c>
      <c r="AD50" s="29" t="s">
        <v>18</v>
      </c>
      <c r="AE50" s="30" t="s">
        <v>101</v>
      </c>
      <c r="AG50" s="3" t="s">
        <v>21</v>
      </c>
      <c r="AH50" s="3" t="s">
        <v>20</v>
      </c>
    </row>
    <row r="51" spans="1:34" ht="16.5">
      <c r="A51" s="2">
        <v>1987</v>
      </c>
      <c r="B51" s="5">
        <v>394770</v>
      </c>
      <c r="C51" s="5">
        <v>278494</v>
      </c>
      <c r="D51" s="5">
        <v>267607</v>
      </c>
      <c r="E51" s="23">
        <v>4.74</v>
      </c>
      <c r="F51" s="6">
        <v>6.6</v>
      </c>
      <c r="G51" s="66">
        <v>43.7</v>
      </c>
      <c r="H51" s="36">
        <v>182.248699</v>
      </c>
      <c r="I51" s="36">
        <v>79.418483</v>
      </c>
      <c r="J51" s="6">
        <v>43.57698213253089</v>
      </c>
      <c r="K51" s="6">
        <v>96.09075958548479</v>
      </c>
      <c r="L51" s="28">
        <v>66</v>
      </c>
      <c r="M51" s="40">
        <v>28551</v>
      </c>
      <c r="N51" s="7"/>
      <c r="O51" s="5">
        <v>6383.268501978914</v>
      </c>
      <c r="P51" s="5">
        <v>2781.6357745788237</v>
      </c>
      <c r="S51" s="2">
        <v>1987</v>
      </c>
      <c r="T51" s="39">
        <v>3291857</v>
      </c>
      <c r="U51" s="101">
        <v>39644</v>
      </c>
      <c r="V51" s="40">
        <v>23048</v>
      </c>
      <c r="W51" s="36">
        <v>5</v>
      </c>
      <c r="X51" s="36">
        <v>6.75</v>
      </c>
      <c r="Y51" s="36">
        <v>63.23</v>
      </c>
      <c r="Z51" s="37">
        <v>2931.552787</v>
      </c>
      <c r="AA51" s="36">
        <v>2788.214488</v>
      </c>
      <c r="AB51" s="36">
        <v>95.1104991308485</v>
      </c>
      <c r="AC51" s="36">
        <v>58.137423065281</v>
      </c>
      <c r="AD51" s="28">
        <v>320</v>
      </c>
      <c r="AE51" s="20">
        <v>75290</v>
      </c>
      <c r="AF51" s="7"/>
      <c r="AG51" s="5">
        <v>38936.814809403644</v>
      </c>
      <c r="AH51" s="5">
        <v>37032.99891087794</v>
      </c>
    </row>
    <row r="52" spans="1:34" ht="16.5">
      <c r="A52" s="2">
        <v>1988</v>
      </c>
      <c r="B52" s="5">
        <v>466076</v>
      </c>
      <c r="C52" s="5">
        <v>313969</v>
      </c>
      <c r="D52" s="5">
        <v>358716</v>
      </c>
      <c r="E52" s="23">
        <v>5.4</v>
      </c>
      <c r="F52" s="6">
        <v>7.91</v>
      </c>
      <c r="G52" s="66">
        <v>47.2</v>
      </c>
      <c r="H52" s="36">
        <v>108.116703</v>
      </c>
      <c r="I52" s="36">
        <v>102.93858</v>
      </c>
      <c r="J52" s="6">
        <v>95.21061699411976</v>
      </c>
      <c r="K52" s="6">
        <v>114.25204399160427</v>
      </c>
      <c r="L52" s="28">
        <v>66</v>
      </c>
      <c r="M52" s="40">
        <v>31553</v>
      </c>
      <c r="N52" s="7"/>
      <c r="O52" s="5">
        <v>3426.5110449085664</v>
      </c>
      <c r="P52" s="5">
        <v>3262.4023072291066</v>
      </c>
      <c r="S52" s="2">
        <v>1988</v>
      </c>
      <c r="T52" s="39">
        <v>3488550</v>
      </c>
      <c r="U52" s="101">
        <v>48812</v>
      </c>
      <c r="V52" s="40">
        <v>31988</v>
      </c>
      <c r="W52" s="36">
        <v>5.25</v>
      </c>
      <c r="X52" s="36">
        <v>7</v>
      </c>
      <c r="Y52" s="36">
        <v>64.04</v>
      </c>
      <c r="Z52" s="37">
        <v>3651.041506</v>
      </c>
      <c r="AA52" s="36">
        <v>3673.916806</v>
      </c>
      <c r="AB52" s="36">
        <v>100.62654176794233</v>
      </c>
      <c r="AC52" s="36">
        <v>65.53306563959683</v>
      </c>
      <c r="AD52" s="28">
        <v>326</v>
      </c>
      <c r="AE52" s="20">
        <v>84750</v>
      </c>
      <c r="AF52" s="7"/>
      <c r="AG52" s="5">
        <v>43080.1357640118</v>
      </c>
      <c r="AH52" s="5">
        <v>43350.05080825959</v>
      </c>
    </row>
    <row r="53" spans="1:34" ht="16.5">
      <c r="A53" s="2">
        <v>1989</v>
      </c>
      <c r="B53" s="5">
        <v>536558</v>
      </c>
      <c r="C53" s="5">
        <v>358130</v>
      </c>
      <c r="D53" s="5">
        <v>474343</v>
      </c>
      <c r="E53" s="23">
        <v>8.04</v>
      </c>
      <c r="F53" s="6">
        <v>10.54</v>
      </c>
      <c r="G53" s="66">
        <v>52</v>
      </c>
      <c r="H53" s="36">
        <v>174.672423</v>
      </c>
      <c r="I53" s="36">
        <v>148.163732</v>
      </c>
      <c r="J53" s="6">
        <v>84.82376866095228</v>
      </c>
      <c r="K53" s="6">
        <v>132.44994834278054</v>
      </c>
      <c r="L53" s="28">
        <v>66</v>
      </c>
      <c r="M53" s="40">
        <v>34608</v>
      </c>
      <c r="N53" s="7"/>
      <c r="O53" s="5">
        <v>5047.168949375868</v>
      </c>
      <c r="P53" s="5">
        <v>4281.198913546001</v>
      </c>
      <c r="S53" s="2">
        <v>1989</v>
      </c>
      <c r="T53" s="39">
        <v>4003227</v>
      </c>
      <c r="U53" s="102">
        <v>58673</v>
      </c>
      <c r="V53" s="40">
        <v>41529</v>
      </c>
      <c r="W53" s="36">
        <v>9.5</v>
      </c>
      <c r="X53" s="36">
        <v>10.375</v>
      </c>
      <c r="Y53" s="36">
        <v>66.87</v>
      </c>
      <c r="Z53" s="37">
        <v>4401.253476</v>
      </c>
      <c r="AA53" s="36">
        <v>4753.756866</v>
      </c>
      <c r="AB53" s="36">
        <v>108.00915902531398</v>
      </c>
      <c r="AC53" s="36">
        <v>70.78042711298212</v>
      </c>
      <c r="AD53" s="28">
        <v>333</v>
      </c>
      <c r="AE53" s="20">
        <v>95533</v>
      </c>
      <c r="AF53" s="7"/>
      <c r="AG53" s="5">
        <v>46070.50418180105</v>
      </c>
      <c r="AH53" s="5">
        <v>49760.36412548543</v>
      </c>
    </row>
    <row r="54" spans="1:34" ht="16.5">
      <c r="A54" s="2">
        <v>1990</v>
      </c>
      <c r="B54" s="5">
        <v>599256</v>
      </c>
      <c r="C54" s="5">
        <v>421560</v>
      </c>
      <c r="D54" s="5">
        <v>542902</v>
      </c>
      <c r="E54" s="23">
        <v>8.17</v>
      </c>
      <c r="F54" s="6">
        <v>10.46</v>
      </c>
      <c r="G54" s="66">
        <v>57.3</v>
      </c>
      <c r="H54" s="36">
        <v>212.582093</v>
      </c>
      <c r="I54" s="36">
        <v>178.833118</v>
      </c>
      <c r="J54" s="6">
        <v>84.12426252666542</v>
      </c>
      <c r="K54" s="6">
        <v>128.784040231521</v>
      </c>
      <c r="L54" s="28">
        <v>66</v>
      </c>
      <c r="M54" s="40">
        <v>37696</v>
      </c>
      <c r="N54" s="7"/>
      <c r="O54" s="5">
        <v>5639.380650466893</v>
      </c>
      <c r="P54" s="5">
        <v>4744.08738327674</v>
      </c>
      <c r="S54" s="2">
        <v>1990</v>
      </c>
      <c r="T54" s="39">
        <v>4430055</v>
      </c>
      <c r="U54" s="101">
        <v>64715</v>
      </c>
      <c r="V54" s="40">
        <v>46494</v>
      </c>
      <c r="W54" s="36">
        <v>9.5</v>
      </c>
      <c r="X54" s="36">
        <v>10</v>
      </c>
      <c r="Y54" s="36">
        <v>69.63</v>
      </c>
      <c r="Z54" s="37">
        <v>5183.417077</v>
      </c>
      <c r="AA54" s="36">
        <v>5644.199455</v>
      </c>
      <c r="AB54" s="36">
        <v>108.88954855754508</v>
      </c>
      <c r="AC54" s="36">
        <v>71.8442401297999</v>
      </c>
      <c r="AD54" s="28">
        <v>338</v>
      </c>
      <c r="AE54" s="20">
        <v>104618</v>
      </c>
      <c r="AF54" s="7"/>
      <c r="AG54" s="5">
        <v>49546.130465120725</v>
      </c>
      <c r="AH54" s="5">
        <v>53950.55779120228</v>
      </c>
    </row>
    <row r="55" spans="1:34" ht="16.5">
      <c r="A55" s="2">
        <v>1991</v>
      </c>
      <c r="B55" s="5">
        <v>691323</v>
      </c>
      <c r="C55" s="5">
        <v>540193</v>
      </c>
      <c r="D55" s="5">
        <v>644149</v>
      </c>
      <c r="E55" s="23">
        <v>6.96</v>
      </c>
      <c r="F55" s="6">
        <v>9.41</v>
      </c>
      <c r="G55" s="66">
        <v>63.8</v>
      </c>
      <c r="H55" s="36">
        <v>246.006431</v>
      </c>
      <c r="I55" s="36">
        <v>209.142835</v>
      </c>
      <c r="J55" s="6">
        <v>85.015190111026</v>
      </c>
      <c r="K55" s="6">
        <v>119.24423307965857</v>
      </c>
      <c r="L55" s="28">
        <v>66</v>
      </c>
      <c r="M55" s="40">
        <v>38195</v>
      </c>
      <c r="N55" s="7"/>
      <c r="O55" s="5">
        <v>6440.801963607802</v>
      </c>
      <c r="P55" s="5">
        <v>5475.660034035868</v>
      </c>
      <c r="S55" s="2">
        <v>1991</v>
      </c>
      <c r="T55" s="39">
        <v>4958220</v>
      </c>
      <c r="U55" s="101">
        <v>75765</v>
      </c>
      <c r="V55" s="40">
        <v>56949</v>
      </c>
      <c r="W55" s="36">
        <v>8.262</v>
      </c>
      <c r="X55" s="36">
        <v>8.646999999999998</v>
      </c>
      <c r="Y55" s="36">
        <v>72.15</v>
      </c>
      <c r="Z55" s="37">
        <v>6080.065383</v>
      </c>
      <c r="AA55" s="36">
        <v>6621.172277</v>
      </c>
      <c r="AB55" s="36">
        <v>108.89968873546898</v>
      </c>
      <c r="AC55" s="36">
        <v>75.16531379924767</v>
      </c>
      <c r="AD55" s="28">
        <v>341</v>
      </c>
      <c r="AE55" s="20">
        <v>115409</v>
      </c>
      <c r="AF55" s="7"/>
      <c r="AG55" s="5">
        <v>52682.76636137563</v>
      </c>
      <c r="AH55" s="5">
        <v>57371.36858477242</v>
      </c>
    </row>
    <row r="56" spans="1:34" ht="16.5">
      <c r="A56" s="2">
        <v>1992</v>
      </c>
      <c r="B56" s="5">
        <v>807130</v>
      </c>
      <c r="C56" s="5">
        <v>602773</v>
      </c>
      <c r="D56" s="5">
        <v>719741</v>
      </c>
      <c r="E56" s="23">
        <v>4.57</v>
      </c>
      <c r="F56" s="6">
        <v>7.32</v>
      </c>
      <c r="G56" s="66">
        <v>69.9</v>
      </c>
      <c r="H56" s="36">
        <v>343.823233</v>
      </c>
      <c r="I56" s="36">
        <v>276.895889</v>
      </c>
      <c r="J56" s="6">
        <v>80.53437418523721</v>
      </c>
      <c r="K56" s="6">
        <v>119.4049833021718</v>
      </c>
      <c r="L56" s="28">
        <v>67</v>
      </c>
      <c r="M56" s="40">
        <v>40470</v>
      </c>
      <c r="N56" s="7"/>
      <c r="O56" s="5">
        <v>8495.755695576972</v>
      </c>
      <c r="P56" s="5">
        <v>6842.003681739561</v>
      </c>
      <c r="S56" s="2">
        <v>1992</v>
      </c>
      <c r="T56" s="39">
        <v>5534544</v>
      </c>
      <c r="U56" s="101">
        <v>90737</v>
      </c>
      <c r="V56" s="40">
        <v>72761</v>
      </c>
      <c r="W56" s="36">
        <v>7.79</v>
      </c>
      <c r="X56" s="36">
        <v>8.298</v>
      </c>
      <c r="Y56" s="38">
        <v>75.37</v>
      </c>
      <c r="Z56" s="37">
        <v>7364.211307</v>
      </c>
      <c r="AA56" s="36">
        <v>8061.455136</v>
      </c>
      <c r="AB56" s="36">
        <v>109.468004107069</v>
      </c>
      <c r="AC56" s="36">
        <v>80.18889758312486</v>
      </c>
      <c r="AD56" s="28">
        <v>353</v>
      </c>
      <c r="AE56" s="20">
        <v>130386</v>
      </c>
      <c r="AF56" s="7"/>
      <c r="AG56" s="5">
        <v>56480.07690242817</v>
      </c>
      <c r="AH56" s="5">
        <v>61827.6129032258</v>
      </c>
    </row>
    <row r="57" spans="1:34" ht="16.5">
      <c r="A57" s="2">
        <v>1993</v>
      </c>
      <c r="B57" s="5">
        <v>931010</v>
      </c>
      <c r="C57" s="5">
        <v>770865</v>
      </c>
      <c r="D57" s="5">
        <v>859198</v>
      </c>
      <c r="E57" s="23">
        <v>3.75</v>
      </c>
      <c r="F57" s="6">
        <v>6.5</v>
      </c>
      <c r="G57" s="66">
        <v>76</v>
      </c>
      <c r="H57" s="36">
        <v>475.709438</v>
      </c>
      <c r="I57" s="36">
        <v>352.638854</v>
      </c>
      <c r="J57" s="6">
        <v>74.12904303151538</v>
      </c>
      <c r="K57" s="6">
        <v>111.45894547034825</v>
      </c>
      <c r="L57" s="28">
        <v>68</v>
      </c>
      <c r="M57" s="40">
        <v>43826</v>
      </c>
      <c r="N57" s="7"/>
      <c r="O57" s="5">
        <v>10854.502760918176</v>
      </c>
      <c r="P57" s="5">
        <v>8046.33902249806</v>
      </c>
      <c r="S57" s="2">
        <v>1993</v>
      </c>
      <c r="T57" s="39">
        <v>6110101</v>
      </c>
      <c r="U57" s="101">
        <v>104544</v>
      </c>
      <c r="V57" s="40">
        <v>84390</v>
      </c>
      <c r="W57" s="36">
        <v>7.585</v>
      </c>
      <c r="X57" s="36">
        <v>8.03</v>
      </c>
      <c r="Y57" s="38">
        <v>77.59</v>
      </c>
      <c r="Z57" s="37">
        <v>8794.758009</v>
      </c>
      <c r="AA57" s="36">
        <v>9888.253474</v>
      </c>
      <c r="AB57" s="36">
        <v>112.43349122148653</v>
      </c>
      <c r="AC57" s="36">
        <v>80.72199265381084</v>
      </c>
      <c r="AD57" s="28">
        <v>361</v>
      </c>
      <c r="AE57" s="20">
        <v>146499</v>
      </c>
      <c r="AF57" s="7"/>
      <c r="AG57" s="5">
        <v>60032.887657936226</v>
      </c>
      <c r="AH57" s="5">
        <v>67497.0714748906</v>
      </c>
    </row>
    <row r="58" spans="1:34" ht="16.5">
      <c r="A58" s="2">
        <v>1994</v>
      </c>
      <c r="B58" s="5">
        <v>1049610</v>
      </c>
      <c r="C58" s="5">
        <v>896330</v>
      </c>
      <c r="D58" s="5">
        <v>1006569</v>
      </c>
      <c r="E58" s="23">
        <v>5.18</v>
      </c>
      <c r="F58" s="6">
        <v>7.26</v>
      </c>
      <c r="G58" s="66">
        <v>82.7</v>
      </c>
      <c r="H58" s="36">
        <v>569.360993</v>
      </c>
      <c r="I58" s="36">
        <v>439.106009</v>
      </c>
      <c r="J58" s="6">
        <v>77.1226013721667</v>
      </c>
      <c r="K58" s="6">
        <v>112.29893008155479</v>
      </c>
      <c r="L58" s="28">
        <v>69</v>
      </c>
      <c r="M58" s="40">
        <v>48407</v>
      </c>
      <c r="N58" s="7"/>
      <c r="O58" s="5">
        <v>11761.955770859588</v>
      </c>
      <c r="P58" s="5">
        <v>9071.126262730597</v>
      </c>
      <c r="S58" s="2">
        <v>1994</v>
      </c>
      <c r="T58" s="39">
        <v>6685505</v>
      </c>
      <c r="U58" s="101">
        <v>120314</v>
      </c>
      <c r="V58" s="40">
        <v>99044</v>
      </c>
      <c r="W58" s="36">
        <v>7.29</v>
      </c>
      <c r="X58" s="36">
        <v>7.935</v>
      </c>
      <c r="Y58" s="36">
        <v>80.77</v>
      </c>
      <c r="Z58" s="37">
        <v>10332.480593</v>
      </c>
      <c r="AA58" s="36">
        <v>11802.082525</v>
      </c>
      <c r="AB58" s="36">
        <v>114.22312791950094</v>
      </c>
      <c r="AC58" s="36">
        <v>82.32125937131174</v>
      </c>
      <c r="AD58" s="28">
        <v>363</v>
      </c>
      <c r="AE58" s="20">
        <v>160038</v>
      </c>
      <c r="AF58" s="7"/>
      <c r="AG58" s="5">
        <v>64562.670072107874</v>
      </c>
      <c r="AH58" s="5">
        <v>73745.50122470914</v>
      </c>
    </row>
    <row r="59" spans="1:34" ht="16.5">
      <c r="A59" s="2">
        <v>1995</v>
      </c>
      <c r="B59" s="5">
        <v>1119006</v>
      </c>
      <c r="C59" s="5">
        <v>1103010</v>
      </c>
      <c r="D59" s="5">
        <v>1105785</v>
      </c>
      <c r="E59" s="23">
        <v>2.26</v>
      </c>
      <c r="F59" s="6">
        <v>8.96</v>
      </c>
      <c r="G59" s="66">
        <v>90.2</v>
      </c>
      <c r="H59" s="36">
        <v>811.677795</v>
      </c>
      <c r="I59" s="36">
        <v>595.59999</v>
      </c>
      <c r="J59" s="6">
        <v>73.3788695057255</v>
      </c>
      <c r="K59" s="6">
        <v>100.2515843011396</v>
      </c>
      <c r="L59" s="28">
        <v>69</v>
      </c>
      <c r="M59" s="40">
        <v>50870</v>
      </c>
      <c r="N59" s="7"/>
      <c r="O59" s="5">
        <v>15955.922842539807</v>
      </c>
      <c r="P59" s="5">
        <v>11708.27580106153</v>
      </c>
      <c r="S59" s="2">
        <v>1995</v>
      </c>
      <c r="T59" s="39">
        <v>7277545</v>
      </c>
      <c r="U59" s="101">
        <v>131309</v>
      </c>
      <c r="V59" s="40">
        <v>108028</v>
      </c>
      <c r="W59" s="36">
        <v>6.73</v>
      </c>
      <c r="X59" s="36">
        <v>7.67</v>
      </c>
      <c r="Y59" s="36">
        <v>83.73</v>
      </c>
      <c r="Z59" s="37">
        <v>11642.201763</v>
      </c>
      <c r="AA59" s="36">
        <v>13350.20116</v>
      </c>
      <c r="AB59" s="36">
        <v>114.67075929252645</v>
      </c>
      <c r="AC59" s="36">
        <v>82.27006526589952</v>
      </c>
      <c r="AD59" s="28">
        <v>365</v>
      </c>
      <c r="AE59" s="20">
        <v>170322</v>
      </c>
      <c r="AF59" s="7"/>
      <c r="AG59" s="5">
        <v>68354.06913375841</v>
      </c>
      <c r="AH59" s="5">
        <v>78382.13008301922</v>
      </c>
    </row>
    <row r="60" spans="1:34" ht="16.5">
      <c r="A60" s="2">
        <v>1996</v>
      </c>
      <c r="B60" s="5">
        <v>1235301</v>
      </c>
      <c r="C60" s="5">
        <v>1346774</v>
      </c>
      <c r="D60" s="5">
        <v>1302327</v>
      </c>
      <c r="E60" s="23">
        <v>5.19</v>
      </c>
      <c r="F60" s="6">
        <v>8.52</v>
      </c>
      <c r="G60" s="66">
        <v>95.9</v>
      </c>
      <c r="H60" s="36">
        <v>980.815585</v>
      </c>
      <c r="I60" s="36">
        <v>677.614813</v>
      </c>
      <c r="J60" s="6">
        <v>69.08687253373935</v>
      </c>
      <c r="K60" s="6">
        <v>96.69974323828644</v>
      </c>
      <c r="L60" s="28">
        <v>69</v>
      </c>
      <c r="M60" s="40">
        <v>53731</v>
      </c>
      <c r="N60" s="7"/>
      <c r="O60" s="5">
        <v>18254.184455900693</v>
      </c>
      <c r="P60" s="5">
        <v>12611.245147121774</v>
      </c>
      <c r="S60" s="2">
        <v>1996</v>
      </c>
      <c r="T60" s="39">
        <v>7906075</v>
      </c>
      <c r="U60" s="101">
        <v>142609</v>
      </c>
      <c r="V60" s="40">
        <v>112052</v>
      </c>
      <c r="W60" s="36">
        <v>6.02</v>
      </c>
      <c r="X60" s="36">
        <v>7.38</v>
      </c>
      <c r="Y60" s="36">
        <v>86.31</v>
      </c>
      <c r="Z60" s="37">
        <v>12564.681856</v>
      </c>
      <c r="AA60" s="36">
        <v>13455.553565</v>
      </c>
      <c r="AB60" s="36">
        <v>107.09028465033983</v>
      </c>
      <c r="AC60" s="36">
        <v>78.57288109446108</v>
      </c>
      <c r="AD60" s="28">
        <v>366</v>
      </c>
      <c r="AE60" s="20">
        <v>175772</v>
      </c>
      <c r="AF60" s="7"/>
      <c r="AG60" s="5">
        <v>71482.84058894476</v>
      </c>
      <c r="AH60" s="5">
        <v>76551.1774628496</v>
      </c>
    </row>
    <row r="61" spans="1:34" ht="16.5">
      <c r="A61" s="2">
        <v>1997</v>
      </c>
      <c r="B61" s="5">
        <v>1373083</v>
      </c>
      <c r="C61" s="5">
        <v>1479644</v>
      </c>
      <c r="D61" s="5">
        <v>1556853</v>
      </c>
      <c r="E61" s="23">
        <v>6.39</v>
      </c>
      <c r="F61" s="6">
        <v>8.83</v>
      </c>
      <c r="G61" s="66">
        <v>101.5</v>
      </c>
      <c r="H61" s="36">
        <v>1116.326192</v>
      </c>
      <c r="I61" s="36">
        <v>866.623998</v>
      </c>
      <c r="J61" s="6">
        <v>77.631789365021</v>
      </c>
      <c r="K61" s="6">
        <v>105.21807948398398</v>
      </c>
      <c r="L61" s="28">
        <v>65</v>
      </c>
      <c r="M61" s="40">
        <v>56125</v>
      </c>
      <c r="N61" s="7"/>
      <c r="O61" s="5">
        <v>19889.998966592426</v>
      </c>
      <c r="P61" s="5">
        <v>15440.96210244989</v>
      </c>
      <c r="S61" s="2">
        <v>1997</v>
      </c>
      <c r="T61" s="39">
        <v>8574784</v>
      </c>
      <c r="U61" s="101">
        <v>154213</v>
      </c>
      <c r="V61" s="40">
        <v>125102</v>
      </c>
      <c r="W61" s="36">
        <v>6.025</v>
      </c>
      <c r="X61" s="36">
        <v>7.5</v>
      </c>
      <c r="Y61" s="36">
        <v>87.09</v>
      </c>
      <c r="Z61" s="37">
        <v>13994.427082</v>
      </c>
      <c r="AA61" s="36">
        <v>13493.052806</v>
      </c>
      <c r="AB61" s="36">
        <v>96.41732903346303</v>
      </c>
      <c r="AC61" s="36">
        <v>81.122862534287</v>
      </c>
      <c r="AD61" s="28">
        <v>368</v>
      </c>
      <c r="AE61" s="20">
        <v>180146</v>
      </c>
      <c r="AF61" s="7"/>
      <c r="AG61" s="5">
        <v>77683.80692327334</v>
      </c>
      <c r="AH61" s="5">
        <v>74900.6517269326</v>
      </c>
    </row>
    <row r="62" spans="1:34" ht="16.5">
      <c r="A62" s="2">
        <v>1998</v>
      </c>
      <c r="B62" s="5">
        <v>1308074</v>
      </c>
      <c r="C62" s="5">
        <v>1602123</v>
      </c>
      <c r="D62" s="5">
        <v>1521714</v>
      </c>
      <c r="E62" s="23">
        <v>8.31</v>
      </c>
      <c r="F62" s="6">
        <v>9.94</v>
      </c>
      <c r="G62" s="66">
        <v>104.4</v>
      </c>
      <c r="H62" s="36">
        <v>1131.798118</v>
      </c>
      <c r="I62" s="36">
        <v>939.180726</v>
      </c>
      <c r="J62" s="6">
        <v>82.9812941957905</v>
      </c>
      <c r="K62" s="6">
        <v>94.98109695697521</v>
      </c>
      <c r="L62" s="28">
        <v>64</v>
      </c>
      <c r="M62" s="40">
        <v>58343</v>
      </c>
      <c r="N62" s="7"/>
      <c r="O62" s="5">
        <v>19399.038753577977</v>
      </c>
      <c r="P62" s="5">
        <v>16097.573419261951</v>
      </c>
      <c r="S62" s="2">
        <v>1998</v>
      </c>
      <c r="T62" s="39">
        <v>9204174</v>
      </c>
      <c r="U62" s="101">
        <v>166969</v>
      </c>
      <c r="V62" s="40">
        <v>131773</v>
      </c>
      <c r="W62" s="36">
        <v>5.44</v>
      </c>
      <c r="X62" s="36">
        <v>7.703999999999999</v>
      </c>
      <c r="Y62" s="36">
        <v>88.56</v>
      </c>
      <c r="Z62" s="37">
        <v>14688.442155</v>
      </c>
      <c r="AA62" s="36">
        <v>13735.120714</v>
      </c>
      <c r="AB62" s="36">
        <v>93.50971715761234</v>
      </c>
      <c r="AC62" s="36">
        <v>78.9206379627356</v>
      </c>
      <c r="AD62" s="28">
        <v>367</v>
      </c>
      <c r="AE62" s="20">
        <v>179998</v>
      </c>
      <c r="AF62" s="7"/>
      <c r="AG62" s="5">
        <v>81603.36312070135</v>
      </c>
      <c r="AH62" s="5">
        <v>76307.07404526717</v>
      </c>
    </row>
    <row r="63" spans="1:34" ht="16.5">
      <c r="A63" s="2">
        <v>1999</v>
      </c>
      <c r="B63" s="5">
        <v>1285946</v>
      </c>
      <c r="C63" s="5">
        <v>1734675</v>
      </c>
      <c r="D63" s="5">
        <v>1455650</v>
      </c>
      <c r="E63" s="23">
        <v>5.76</v>
      </c>
      <c r="F63" s="6">
        <v>8.49</v>
      </c>
      <c r="G63" s="66">
        <v>100.2</v>
      </c>
      <c r="H63" s="36">
        <v>1311.43303</v>
      </c>
      <c r="I63" s="36">
        <v>853.074325</v>
      </c>
      <c r="J63" s="6">
        <v>65.04901931591583</v>
      </c>
      <c r="K63" s="6">
        <v>83.91485436753283</v>
      </c>
      <c r="L63" s="28">
        <v>65</v>
      </c>
      <c r="M63" s="40">
        <v>60596</v>
      </c>
      <c r="N63" s="7"/>
      <c r="O63" s="5">
        <v>21642.237606442668</v>
      </c>
      <c r="P63" s="5">
        <v>14078.063321011288</v>
      </c>
      <c r="S63" s="2">
        <v>1999</v>
      </c>
      <c r="T63" s="39">
        <v>9649049</v>
      </c>
      <c r="U63" s="101">
        <v>180642</v>
      </c>
      <c r="V63" s="40">
        <v>137601</v>
      </c>
      <c r="W63" s="36">
        <v>5.03</v>
      </c>
      <c r="X63" s="36">
        <v>7.667</v>
      </c>
      <c r="Y63" s="36">
        <v>88.71</v>
      </c>
      <c r="Z63" s="37">
        <v>15152.386754</v>
      </c>
      <c r="AA63" s="36">
        <v>12787.465743</v>
      </c>
      <c r="AB63" s="36">
        <v>84.39241916541171</v>
      </c>
      <c r="AC63" s="36">
        <v>76.17331517587273</v>
      </c>
      <c r="AD63" s="28">
        <v>352</v>
      </c>
      <c r="AE63" s="20">
        <v>179175</v>
      </c>
      <c r="AF63" s="7"/>
      <c r="AG63" s="5">
        <v>84567.52757918235</v>
      </c>
      <c r="AH63" s="5">
        <v>71368.58235244872</v>
      </c>
    </row>
    <row r="64" spans="1:34" ht="16.5">
      <c r="A64" s="2">
        <v>2000</v>
      </c>
      <c r="B64" s="5">
        <v>1337501</v>
      </c>
      <c r="C64" s="5">
        <v>1834354</v>
      </c>
      <c r="D64" s="5">
        <v>1502489</v>
      </c>
      <c r="E64" s="23">
        <v>5.4</v>
      </c>
      <c r="F64" s="6">
        <v>9.22</v>
      </c>
      <c r="G64" s="66">
        <v>96.5</v>
      </c>
      <c r="H64" s="64">
        <v>1421.524971</v>
      </c>
      <c r="I64" s="36">
        <v>882.954866</v>
      </c>
      <c r="J64" s="6">
        <v>62.113215315441686</v>
      </c>
      <c r="K64" s="6">
        <v>81.90834484510623</v>
      </c>
      <c r="L64" s="28">
        <v>65</v>
      </c>
      <c r="M64" s="40">
        <v>61327</v>
      </c>
      <c r="N64" s="7"/>
      <c r="O64" s="19">
        <v>23179.43109886347</v>
      </c>
      <c r="P64" s="5">
        <v>14397.489947331518</v>
      </c>
      <c r="S64" s="2">
        <v>2000</v>
      </c>
      <c r="T64" s="39">
        <v>10187394</v>
      </c>
      <c r="U64" s="101">
        <v>193087</v>
      </c>
      <c r="V64" s="40">
        <v>144289</v>
      </c>
      <c r="W64" s="36">
        <v>5</v>
      </c>
      <c r="X64" s="36">
        <v>7.711</v>
      </c>
      <c r="Y64" s="36">
        <v>89.82</v>
      </c>
      <c r="Z64" s="37">
        <v>15744.174627</v>
      </c>
      <c r="AA64" s="36">
        <v>13060.882052</v>
      </c>
      <c r="AB64" s="36">
        <v>82.9569181073591</v>
      </c>
      <c r="AC64" s="36">
        <v>74.72745446353198</v>
      </c>
      <c r="AD64" s="28">
        <v>353</v>
      </c>
      <c r="AE64" s="20">
        <v>181172</v>
      </c>
      <c r="AF64" s="7"/>
      <c r="AG64" s="19">
        <v>86901.80947938975</v>
      </c>
      <c r="AH64" s="5">
        <v>72091.06292363058</v>
      </c>
    </row>
    <row r="65" spans="1:34" ht="16.5">
      <c r="A65" s="2">
        <v>2001</v>
      </c>
      <c r="B65" s="5">
        <v>1321142</v>
      </c>
      <c r="C65" s="5">
        <v>1835557</v>
      </c>
      <c r="D65" s="5">
        <v>1507355</v>
      </c>
      <c r="E65" s="23">
        <v>2.53</v>
      </c>
      <c r="F65" s="6">
        <v>7</v>
      </c>
      <c r="G65" s="66">
        <v>94.9</v>
      </c>
      <c r="H65" s="36">
        <v>1861.983243</v>
      </c>
      <c r="I65" s="36">
        <v>789.702495</v>
      </c>
      <c r="J65" s="6">
        <v>42.41190128691185</v>
      </c>
      <c r="K65" s="6">
        <v>82.11975983311878</v>
      </c>
      <c r="L65" s="28">
        <v>55</v>
      </c>
      <c r="M65" s="40">
        <v>61308</v>
      </c>
      <c r="N65" s="7"/>
      <c r="O65" s="5">
        <v>30370.966970052847</v>
      </c>
      <c r="P65" s="5">
        <v>12880.904531219416</v>
      </c>
      <c r="S65" s="2">
        <v>2001</v>
      </c>
      <c r="T65" s="39">
        <v>9930387</v>
      </c>
      <c r="U65" s="101">
        <v>201362</v>
      </c>
      <c r="V65" s="40">
        <v>140366</v>
      </c>
      <c r="W65" s="36">
        <v>2.41</v>
      </c>
      <c r="X65" s="36">
        <v>7.377</v>
      </c>
      <c r="Y65" s="36">
        <v>89.82</v>
      </c>
      <c r="Z65" s="37">
        <v>15985.87215</v>
      </c>
      <c r="AA65" s="36">
        <v>12574.771749</v>
      </c>
      <c r="AB65" s="36">
        <v>78.66178104645982</v>
      </c>
      <c r="AC65" s="36">
        <v>69.70828656846872</v>
      </c>
      <c r="AD65" s="28">
        <v>353</v>
      </c>
      <c r="AE65" s="20">
        <v>182624</v>
      </c>
      <c r="AF65" s="7"/>
      <c r="AG65" s="5">
        <v>87534.34460968986</v>
      </c>
      <c r="AH65" s="5">
        <v>68856.07449732783</v>
      </c>
    </row>
    <row r="66" spans="1:34" ht="16.5">
      <c r="A66" s="2">
        <v>2002</v>
      </c>
      <c r="B66" s="5">
        <v>1297341</v>
      </c>
      <c r="C66" s="5">
        <v>1803988</v>
      </c>
      <c r="D66" s="5">
        <v>1490679</v>
      </c>
      <c r="E66" s="23">
        <v>0.74</v>
      </c>
      <c r="F66" s="6">
        <v>5.11</v>
      </c>
      <c r="G66" s="66">
        <v>92</v>
      </c>
      <c r="H66" s="36">
        <v>2667.001166</v>
      </c>
      <c r="I66" s="36">
        <v>725.756896</v>
      </c>
      <c r="J66" s="6">
        <v>27.21247014257961</v>
      </c>
      <c r="K66" s="6">
        <v>82.63242327554285</v>
      </c>
      <c r="L66" s="28">
        <v>43</v>
      </c>
      <c r="M66" s="40">
        <v>63088</v>
      </c>
      <c r="N66" s="7"/>
      <c r="O66" s="5">
        <v>42274.30202257165</v>
      </c>
      <c r="P66" s="5">
        <v>11503.881815876237</v>
      </c>
      <c r="S66" s="2">
        <v>2002</v>
      </c>
      <c r="T66" s="39">
        <v>10411639</v>
      </c>
      <c r="U66" s="101">
        <v>205733</v>
      </c>
      <c r="V66" s="40">
        <v>137314</v>
      </c>
      <c r="W66" s="36">
        <v>1.86</v>
      </c>
      <c r="X66" s="36">
        <v>7.1</v>
      </c>
      <c r="Y66" s="36">
        <v>89.64</v>
      </c>
      <c r="Z66" s="37">
        <v>16516.164101</v>
      </c>
      <c r="AA66" s="36">
        <v>12217.255243</v>
      </c>
      <c r="AB66" s="36">
        <v>73.97150554020159</v>
      </c>
      <c r="AC66" s="36">
        <v>66.74378928028075</v>
      </c>
      <c r="AD66" s="28">
        <v>352</v>
      </c>
      <c r="AE66" s="20">
        <v>185714</v>
      </c>
      <c r="AF66" s="7"/>
      <c r="AG66" s="5">
        <v>88933.32813358173</v>
      </c>
      <c r="AH66" s="5">
        <v>65785.32174741807</v>
      </c>
    </row>
    <row r="67" spans="1:34" ht="16.5">
      <c r="A67" s="2">
        <v>2003</v>
      </c>
      <c r="B67" s="5">
        <v>1256669</v>
      </c>
      <c r="C67" s="5">
        <v>1914413</v>
      </c>
      <c r="D67" s="5">
        <v>1464532</v>
      </c>
      <c r="E67" s="23">
        <v>0.12</v>
      </c>
      <c r="F67" s="6">
        <v>5</v>
      </c>
      <c r="G67" s="66">
        <v>89.7</v>
      </c>
      <c r="H67" s="36">
        <v>2280.875314</v>
      </c>
      <c r="I67" s="36">
        <v>652.570991</v>
      </c>
      <c r="J67" s="6">
        <v>28.61055082645347</v>
      </c>
      <c r="K67" s="6">
        <v>76.50031628493956</v>
      </c>
      <c r="L67" s="28">
        <v>41</v>
      </c>
      <c r="M67" s="40">
        <v>63706</v>
      </c>
      <c r="N67" s="7"/>
      <c r="O67" s="5">
        <v>35803.14749003234</v>
      </c>
      <c r="P67" s="5">
        <v>10243.477710105799</v>
      </c>
      <c r="S67" s="2">
        <v>2003</v>
      </c>
      <c r="T67" s="39">
        <v>10696257</v>
      </c>
      <c r="U67" s="101">
        <v>216797</v>
      </c>
      <c r="V67" s="40">
        <v>143329</v>
      </c>
      <c r="W67" s="36">
        <v>1.4</v>
      </c>
      <c r="X67" s="36">
        <v>3.429</v>
      </c>
      <c r="Y67" s="36">
        <v>89.39</v>
      </c>
      <c r="Z67" s="37">
        <v>17079.881834</v>
      </c>
      <c r="AA67" s="36">
        <v>11503.614224</v>
      </c>
      <c r="AB67" s="36">
        <v>67.35183730077323</v>
      </c>
      <c r="AC67" s="36">
        <v>66.11207719664017</v>
      </c>
      <c r="AD67" s="28">
        <v>345</v>
      </c>
      <c r="AE67" s="20">
        <v>188651</v>
      </c>
      <c r="AF67" s="7"/>
      <c r="AG67" s="5">
        <v>90536.9270981866</v>
      </c>
      <c r="AH67" s="5">
        <v>60978.2838362903</v>
      </c>
    </row>
    <row r="68" spans="1:34" ht="16.5">
      <c r="A68" s="2">
        <v>2004</v>
      </c>
      <c r="B68" s="5">
        <v>1316949</v>
      </c>
      <c r="C68" s="5">
        <v>2005942</v>
      </c>
      <c r="D68" s="5">
        <v>1581493</v>
      </c>
      <c r="E68" s="23">
        <v>0.27</v>
      </c>
      <c r="F68" s="6">
        <v>5.02</v>
      </c>
      <c r="G68" s="66">
        <v>89.3</v>
      </c>
      <c r="H68" s="36">
        <v>4101.274457</v>
      </c>
      <c r="I68" s="36">
        <v>569.444965</v>
      </c>
      <c r="J68" s="6">
        <v>13.884585656736018</v>
      </c>
      <c r="K68" s="6">
        <v>78.8404151266587</v>
      </c>
      <c r="L68" s="28">
        <v>40</v>
      </c>
      <c r="M68" s="40">
        <v>63943</v>
      </c>
      <c r="N68" s="7"/>
      <c r="O68" s="5">
        <v>64139.5376663591</v>
      </c>
      <c r="P68" s="5">
        <v>8905.509047120091</v>
      </c>
      <c r="S68" s="2">
        <v>2004</v>
      </c>
      <c r="T68" s="39">
        <v>11365292</v>
      </c>
      <c r="U68" s="101">
        <v>231484</v>
      </c>
      <c r="V68" s="40">
        <v>158678</v>
      </c>
      <c r="W68" s="36">
        <v>1.52</v>
      </c>
      <c r="X68" s="36">
        <v>3.516</v>
      </c>
      <c r="Y68" s="36">
        <v>90.83</v>
      </c>
      <c r="Z68" s="37">
        <v>17658.63469</v>
      </c>
      <c r="AA68" s="36">
        <v>11059.137118</v>
      </c>
      <c r="AB68" s="36">
        <v>62.62736226296553</v>
      </c>
      <c r="AC68" s="36">
        <v>68.54815019612587</v>
      </c>
      <c r="AD68" s="28">
        <v>342</v>
      </c>
      <c r="AE68" s="20">
        <v>192584</v>
      </c>
      <c r="AF68" s="7"/>
      <c r="AG68" s="5">
        <v>91693.15566194491</v>
      </c>
      <c r="AH68" s="5">
        <v>57425.00476675114</v>
      </c>
    </row>
    <row r="69" spans="1:34" ht="16.5">
      <c r="A69" s="2">
        <v>2005</v>
      </c>
      <c r="B69" s="5">
        <v>1412125</v>
      </c>
      <c r="C69" s="5">
        <v>2115436</v>
      </c>
      <c r="D69" s="5">
        <v>1749925</v>
      </c>
      <c r="E69" s="23">
        <v>1.75</v>
      </c>
      <c r="F69" s="6">
        <v>6.12</v>
      </c>
      <c r="G69" s="66">
        <v>90.1</v>
      </c>
      <c r="H69" s="36">
        <v>4441.740854</v>
      </c>
      <c r="I69" s="36">
        <v>546.85425</v>
      </c>
      <c r="J69" s="6">
        <v>12.311709934800263</v>
      </c>
      <c r="K69" s="6">
        <v>82.72171788699823</v>
      </c>
      <c r="L69" s="28">
        <v>41</v>
      </c>
      <c r="M69" s="40">
        <v>64468</v>
      </c>
      <c r="N69" s="7"/>
      <c r="O69" s="5">
        <v>68898.38142954644</v>
      </c>
      <c r="P69" s="5">
        <v>8482.568871378047</v>
      </c>
      <c r="S69" s="2">
        <v>2005</v>
      </c>
      <c r="T69" s="39">
        <v>11740279</v>
      </c>
      <c r="U69" s="101">
        <v>246116</v>
      </c>
      <c r="V69" s="40">
        <v>171583</v>
      </c>
      <c r="W69" s="36">
        <v>1.99</v>
      </c>
      <c r="X69" s="36">
        <v>3.845</v>
      </c>
      <c r="Y69" s="36">
        <v>92.92</v>
      </c>
      <c r="Z69" s="37">
        <v>18192.838109</v>
      </c>
      <c r="AA69" s="36">
        <v>10919.03736</v>
      </c>
      <c r="AB69" s="36">
        <v>60.01832861140204</v>
      </c>
      <c r="AC69" s="36">
        <v>69.71631263306733</v>
      </c>
      <c r="AD69" s="28">
        <v>339</v>
      </c>
      <c r="AE69" s="20">
        <v>195641</v>
      </c>
      <c r="AF69" s="7"/>
      <c r="AG69" s="5">
        <v>92990.92781676642</v>
      </c>
      <c r="AH69" s="5">
        <v>55811.60063585854</v>
      </c>
    </row>
    <row r="70" spans="1:34" ht="16.5">
      <c r="A70" s="2">
        <v>2006</v>
      </c>
      <c r="B70" s="5">
        <v>1503351</v>
      </c>
      <c r="C70" s="5">
        <v>2550758</v>
      </c>
      <c r="D70" s="5">
        <v>1870410</v>
      </c>
      <c r="E70" s="23">
        <v>3.02</v>
      </c>
      <c r="F70" s="6">
        <v>7.9</v>
      </c>
      <c r="G70" s="66">
        <v>92</v>
      </c>
      <c r="H70" s="36">
        <v>4597.703096</v>
      </c>
      <c r="I70" s="36">
        <v>592.633516</v>
      </c>
      <c r="J70" s="6">
        <v>12.889773515727686</v>
      </c>
      <c r="K70" s="6">
        <v>73.32761477176588</v>
      </c>
      <c r="L70" s="28">
        <v>42</v>
      </c>
      <c r="M70" s="40">
        <v>65942</v>
      </c>
      <c r="N70" s="7"/>
      <c r="O70" s="5">
        <v>69723.44023535834</v>
      </c>
      <c r="P70" s="5">
        <v>8987.193533711443</v>
      </c>
      <c r="S70" s="2">
        <v>2006</v>
      </c>
      <c r="T70" s="39">
        <v>12243471</v>
      </c>
      <c r="U70" s="101">
        <v>258115</v>
      </c>
      <c r="V70" s="40">
        <v>175989</v>
      </c>
      <c r="W70" s="36">
        <v>2.2</v>
      </c>
      <c r="X70" s="36">
        <v>4.115</v>
      </c>
      <c r="Y70" s="36">
        <v>93.48</v>
      </c>
      <c r="Z70" s="37">
        <v>18401.684718</v>
      </c>
      <c r="AA70" s="36">
        <v>11047.386909</v>
      </c>
      <c r="AB70" s="36">
        <v>60.0346494263852</v>
      </c>
      <c r="AC70" s="36">
        <v>68.18239931813339</v>
      </c>
      <c r="AD70" s="28">
        <v>341</v>
      </c>
      <c r="AE70" s="20">
        <v>197782</v>
      </c>
      <c r="AF70" s="7"/>
      <c r="AG70" s="5">
        <v>93040.23984993578</v>
      </c>
      <c r="AH70" s="5">
        <v>55856.3818193769</v>
      </c>
    </row>
    <row r="71" spans="1:34" ht="16.5">
      <c r="A71" s="2">
        <v>2007</v>
      </c>
      <c r="B71" s="5">
        <v>1650756</v>
      </c>
      <c r="C71" s="5">
        <v>3055928</v>
      </c>
      <c r="D71" s="5">
        <v>2127306</v>
      </c>
      <c r="E71" s="23">
        <v>2.79</v>
      </c>
      <c r="F71" s="6">
        <v>7.59</v>
      </c>
      <c r="G71" s="66">
        <v>93.8</v>
      </c>
      <c r="H71" s="36">
        <v>4690.7</v>
      </c>
      <c r="I71" s="36">
        <v>583</v>
      </c>
      <c r="J71" s="6">
        <v>12.428848572707698</v>
      </c>
      <c r="K71" s="6">
        <v>69.61243851294925</v>
      </c>
      <c r="L71" s="28">
        <v>41</v>
      </c>
      <c r="M71" s="40">
        <v>66846</v>
      </c>
      <c r="N71" s="7"/>
      <c r="O71" s="5">
        <v>70171.73802471352</v>
      </c>
      <c r="P71" s="5">
        <v>8721.539059928791</v>
      </c>
      <c r="S71" s="2">
        <v>2007</v>
      </c>
      <c r="T71" s="39">
        <v>12910511</v>
      </c>
      <c r="U71" s="101">
        <v>260525</v>
      </c>
      <c r="V71" s="40">
        <v>180217</v>
      </c>
      <c r="W71" s="36">
        <v>2.62</v>
      </c>
      <c r="X71" s="36">
        <v>4.313</v>
      </c>
      <c r="Y71" s="36">
        <v>95.16</v>
      </c>
      <c r="Z71" s="37">
        <v>18490.380938</v>
      </c>
      <c r="AA71" s="36">
        <v>11090.932189</v>
      </c>
      <c r="AB71" s="36">
        <v>59.98217249384395</v>
      </c>
      <c r="AC71" s="36">
        <v>69.17455138662316</v>
      </c>
      <c r="AD71" s="28">
        <v>340</v>
      </c>
      <c r="AE71" s="20">
        <v>199059</v>
      </c>
      <c r="AF71" s="7"/>
      <c r="AG71" s="5">
        <v>92888.94718651252</v>
      </c>
      <c r="AH71" s="5">
        <v>55716.80852912955</v>
      </c>
    </row>
    <row r="72" spans="1:34" ht="16.5">
      <c r="A72" s="2">
        <v>2008</v>
      </c>
      <c r="B72" s="5">
        <v>1707487</v>
      </c>
      <c r="C72" s="5">
        <v>3012983</v>
      </c>
      <c r="D72" s="5">
        <v>2293348</v>
      </c>
      <c r="E72" s="23">
        <v>0.97</v>
      </c>
      <c r="F72" s="6">
        <v>5.39</v>
      </c>
      <c r="G72" s="66">
        <v>97.8</v>
      </c>
      <c r="H72" s="36">
        <v>5010.9</v>
      </c>
      <c r="I72" s="36">
        <v>658</v>
      </c>
      <c r="J72" s="6">
        <v>13.131373605539922</v>
      </c>
      <c r="K72" s="6">
        <v>76.11553068835768</v>
      </c>
      <c r="L72" s="28">
        <v>43</v>
      </c>
      <c r="M72" s="40">
        <v>68757</v>
      </c>
      <c r="N72" s="7"/>
      <c r="O72" s="5">
        <v>72878.3978358567</v>
      </c>
      <c r="P72" s="5">
        <v>9569.934697558067</v>
      </c>
      <c r="S72" s="2">
        <v>2008</v>
      </c>
      <c r="T72" s="39">
        <v>12620150</v>
      </c>
      <c r="U72" s="101">
        <v>278652</v>
      </c>
      <c r="V72" s="40">
        <v>184701</v>
      </c>
      <c r="W72" s="36">
        <v>1.42</v>
      </c>
      <c r="X72" s="36">
        <v>4.205</v>
      </c>
      <c r="Y72" s="36">
        <v>98.51</v>
      </c>
      <c r="Z72" s="37">
        <v>18626.859764</v>
      </c>
      <c r="AA72" s="36">
        <v>11023.214085</v>
      </c>
      <c r="AB72" s="36">
        <v>59.179132847204265</v>
      </c>
      <c r="AC72" s="36">
        <v>66.28375177640929</v>
      </c>
      <c r="AD72" s="28">
        <v>336</v>
      </c>
      <c r="AE72" s="20">
        <v>200458</v>
      </c>
      <c r="AF72" s="7"/>
      <c r="AG72" s="5">
        <v>92921.50856538527</v>
      </c>
      <c r="AH72" s="5">
        <v>54990.142997535644</v>
      </c>
    </row>
    <row r="73" spans="1:34" ht="16.5">
      <c r="A73" s="2">
        <v>2009</v>
      </c>
      <c r="B73" s="5">
        <v>1659245</v>
      </c>
      <c r="C73" s="5">
        <v>3357238</v>
      </c>
      <c r="D73" s="5">
        <v>2351944</v>
      </c>
      <c r="E73" s="23">
        <v>0.3</v>
      </c>
      <c r="F73" s="6">
        <v>5</v>
      </c>
      <c r="G73" s="66">
        <v>98.4</v>
      </c>
      <c r="H73" s="36">
        <v>6050.1</v>
      </c>
      <c r="I73" s="36">
        <v>671.5</v>
      </c>
      <c r="J73" s="6">
        <v>11.0989900993372</v>
      </c>
      <c r="K73" s="6">
        <v>70.05592096836745</v>
      </c>
      <c r="L73" s="28">
        <v>44</v>
      </c>
      <c r="M73" s="40">
        <v>72286</v>
      </c>
      <c r="N73" s="7"/>
      <c r="O73" s="5">
        <v>83696.70475610769</v>
      </c>
      <c r="P73" s="5">
        <v>9289.488974351882</v>
      </c>
      <c r="S73" s="2">
        <v>2009</v>
      </c>
      <c r="T73" s="39">
        <v>12481093</v>
      </c>
      <c r="U73" s="101">
        <v>294486</v>
      </c>
      <c r="V73" s="40">
        <v>185992</v>
      </c>
      <c r="W73" s="36">
        <v>0.89</v>
      </c>
      <c r="X73" s="36">
        <v>2.563</v>
      </c>
      <c r="Y73" s="36">
        <v>97.66</v>
      </c>
      <c r="Z73" s="37">
        <v>18856.188861</v>
      </c>
      <c r="AA73" s="36">
        <v>10411.275531</v>
      </c>
      <c r="AB73" s="36">
        <v>55.21410295446022</v>
      </c>
      <c r="AC73" s="36">
        <v>63.15818069449821</v>
      </c>
      <c r="AD73" s="28">
        <v>336</v>
      </c>
      <c r="AE73" s="20">
        <v>201486</v>
      </c>
      <c r="AF73" s="7"/>
      <c r="AG73" s="5">
        <v>93585.60327268395</v>
      </c>
      <c r="AH73" s="5">
        <v>51672.45134153241</v>
      </c>
    </row>
    <row r="74" spans="1:34" ht="16.5">
      <c r="A74" s="65">
        <v>2010</v>
      </c>
      <c r="B74" s="5">
        <v>1776783</v>
      </c>
      <c r="C74" s="5">
        <v>3607063</v>
      </c>
      <c r="D74" s="5">
        <v>2784510</v>
      </c>
      <c r="E74" s="7">
        <v>0.16</v>
      </c>
      <c r="F74" s="6">
        <v>5</v>
      </c>
      <c r="G74" s="66">
        <v>100.7</v>
      </c>
      <c r="H74" s="36">
        <v>6726.37</v>
      </c>
      <c r="I74" s="36">
        <v>575.63</v>
      </c>
      <c r="J74" s="6">
        <v>8.557810527818125</v>
      </c>
      <c r="K74" s="6">
        <v>77.19604564710959</v>
      </c>
      <c r="L74" s="28">
        <v>44</v>
      </c>
      <c r="M74" s="40">
        <v>74086</v>
      </c>
      <c r="N74" s="5"/>
      <c r="O74" s="5">
        <v>90791.3775882083</v>
      </c>
      <c r="P74" s="5">
        <v>7769.7540695947955</v>
      </c>
      <c r="S74" s="2">
        <v>2010</v>
      </c>
      <c r="T74" s="5">
        <v>13552099</v>
      </c>
      <c r="U74" s="101">
        <v>310057</v>
      </c>
      <c r="V74" s="5">
        <v>198525</v>
      </c>
      <c r="W74" s="7">
        <v>1.13</v>
      </c>
      <c r="X74" s="7">
        <v>2.676</v>
      </c>
      <c r="Y74" s="7">
        <v>98.6</v>
      </c>
      <c r="Z74" s="99">
        <v>19594.941339999998</v>
      </c>
      <c r="AA74" s="99">
        <v>10214.35402</v>
      </c>
      <c r="AB74" s="7">
        <v>52.12750496552393</v>
      </c>
      <c r="AC74" s="7">
        <v>64.02854958926906</v>
      </c>
      <c r="AD74" s="28">
        <v>342.814285714286</v>
      </c>
      <c r="AE74" s="20">
        <v>221525.8</v>
      </c>
      <c r="AF74" s="5"/>
      <c r="AG74" s="5">
        <v>98424.62515397034</v>
      </c>
      <c r="AH74" s="5">
        <v>58823.84290433485</v>
      </c>
    </row>
    <row r="75" spans="1:34" ht="16.5">
      <c r="A75" s="65">
        <v>2011</v>
      </c>
      <c r="B75" s="5">
        <v>1936058</v>
      </c>
      <c r="C75" s="5">
        <v>3730717.958</v>
      </c>
      <c r="D75" s="5">
        <v>3123489.253</v>
      </c>
      <c r="E75" s="7">
        <v>0.16</v>
      </c>
      <c r="F75" s="6">
        <v>5</v>
      </c>
      <c r="G75" s="66">
        <v>106</v>
      </c>
      <c r="H75" s="98">
        <v>6989.4</v>
      </c>
      <c r="I75" s="98">
        <v>489.26</v>
      </c>
      <c r="J75" s="60">
        <f>(I75/H75)*100</f>
        <v>7.0000286147594935</v>
      </c>
      <c r="K75" s="60">
        <f>(D75/C75)*100</f>
        <v>83.72354297923049</v>
      </c>
      <c r="L75" s="63">
        <v>44</v>
      </c>
      <c r="M75" s="100">
        <v>74885</v>
      </c>
      <c r="N75" s="5"/>
      <c r="O75" s="5"/>
      <c r="P75" s="5"/>
      <c r="S75" s="2">
        <v>2011</v>
      </c>
      <c r="T75" s="5">
        <v>13709074</v>
      </c>
      <c r="U75" s="101">
        <v>323022</v>
      </c>
      <c r="V75" s="5">
        <v>209608</v>
      </c>
      <c r="W75" s="7">
        <v>1.36</v>
      </c>
      <c r="X75" s="7">
        <v>2.882</v>
      </c>
      <c r="Y75" s="7">
        <v>100</v>
      </c>
      <c r="Z75" s="99">
        <v>20055.260879999998</v>
      </c>
      <c r="AA75" s="99">
        <v>9457.944</v>
      </c>
      <c r="AB75" s="7">
        <v>47.159416457314116</v>
      </c>
      <c r="AC75" s="7">
        <v>64.88969791531227</v>
      </c>
      <c r="AD75" s="28">
        <v>337</v>
      </c>
      <c r="AE75" s="20">
        <v>207689</v>
      </c>
      <c r="AF75" s="5"/>
      <c r="AG75" s="5"/>
      <c r="AH75" s="5"/>
    </row>
    <row r="76" spans="1:34" ht="16.5">
      <c r="A76" s="65">
        <v>2012</v>
      </c>
      <c r="B76" s="5">
        <v>2040104</v>
      </c>
      <c r="C76" s="5">
        <v>4167740.134</v>
      </c>
      <c r="D76" s="5">
        <v>3290446.507</v>
      </c>
      <c r="E76" s="7">
        <v>0.16</v>
      </c>
      <c r="F76" s="6">
        <v>5</v>
      </c>
      <c r="G76" s="66">
        <v>110.3</v>
      </c>
      <c r="H76" s="98">
        <v>8631.68</v>
      </c>
      <c r="I76" s="98">
        <v>425.14</v>
      </c>
      <c r="J76" s="60">
        <f>(I76/H76)*100</f>
        <v>4.925344776451397</v>
      </c>
      <c r="K76" s="60">
        <f>(D76/C76)*100</f>
        <v>78.95037601209519</v>
      </c>
      <c r="L76" s="63">
        <v>44</v>
      </c>
      <c r="M76" s="100">
        <v>78000</v>
      </c>
      <c r="N76" s="5"/>
      <c r="O76" s="5"/>
      <c r="P76" s="5"/>
      <c r="S76" s="2">
        <v>2012</v>
      </c>
      <c r="T76" s="5">
        <v>14077099</v>
      </c>
      <c r="U76" s="101">
        <v>333003</v>
      </c>
      <c r="V76" s="5">
        <v>216503</v>
      </c>
      <c r="W76" s="7">
        <v>1.36</v>
      </c>
      <c r="X76" s="7">
        <v>2.883</v>
      </c>
      <c r="Y76" s="7">
        <v>101.93</v>
      </c>
      <c r="Z76" s="99">
        <v>20552.116</v>
      </c>
      <c r="AA76" s="99">
        <v>9150.726</v>
      </c>
      <c r="AB76" s="7">
        <v>44.524495677233425</v>
      </c>
      <c r="AC76" s="7">
        <v>65.01533019222049</v>
      </c>
      <c r="AD76" s="28">
        <v>340</v>
      </c>
      <c r="AE76" s="20">
        <v>211047</v>
      </c>
      <c r="AF76" s="5"/>
      <c r="AG76" s="5"/>
      <c r="AH76" s="5"/>
    </row>
    <row r="77" spans="1:34" s="33" customFormat="1" ht="16.5">
      <c r="A77" s="32" t="s">
        <v>231</v>
      </c>
      <c r="B77" s="67">
        <f>(((B76/B51)^(1/25))-1)*100</f>
        <v>6.7904278836834475</v>
      </c>
      <c r="C77" s="67">
        <f>(((C76/C51)^(1/25))-1)*100</f>
        <v>11.430323556103229</v>
      </c>
      <c r="D77" s="67">
        <f>(((D76/D51)^(1/25))-1)*100</f>
        <v>10.558030783957273</v>
      </c>
      <c r="E77" s="67"/>
      <c r="F77" s="67"/>
      <c r="G77" s="67">
        <f>(((G76/G51)^(1/25))-1)*100</f>
        <v>3.7728544756427285</v>
      </c>
      <c r="H77" s="67">
        <f>(((H76/H51)^(1/25))-1)*100</f>
        <v>16.685592500406955</v>
      </c>
      <c r="I77" s="67">
        <f>(((I76/I51)^(1/25))-1)*100</f>
        <v>6.941042942115638</v>
      </c>
      <c r="J77" s="67"/>
      <c r="K77" s="67"/>
      <c r="L77" s="67"/>
      <c r="M77" s="67">
        <f>(((M76/M51)^(1/25))-1)*100</f>
        <v>4.101965943359365</v>
      </c>
      <c r="N77" s="67"/>
      <c r="O77" s="67"/>
      <c r="P77" s="67"/>
      <c r="Q77" s="67"/>
      <c r="R77" s="67"/>
      <c r="S77" s="32" t="s">
        <v>231</v>
      </c>
      <c r="T77" s="67">
        <f>(((T76/T51)^(1/25))-1)*100</f>
        <v>5.9846300384760465</v>
      </c>
      <c r="U77" s="67">
        <f aca="true" t="shared" si="8" ref="U77:AH77">(((U74/U51)^(1/23))-1)*100</f>
        <v>9.3547289330282</v>
      </c>
      <c r="V77" s="67">
        <f t="shared" si="8"/>
        <v>9.814600303207776</v>
      </c>
      <c r="W77" s="67"/>
      <c r="X77" s="67"/>
      <c r="Y77" s="67">
        <f t="shared" si="8"/>
        <v>1.9504842006779377</v>
      </c>
      <c r="Z77" s="67">
        <f t="shared" si="8"/>
        <v>8.610440735340564</v>
      </c>
      <c r="AA77" s="67">
        <f t="shared" si="8"/>
        <v>5.807566793818308</v>
      </c>
      <c r="AB77" s="67"/>
      <c r="AC77" s="67"/>
      <c r="AD77" s="67"/>
      <c r="AE77" s="67"/>
      <c r="AF77" s="67"/>
      <c r="AG77" s="67">
        <f t="shared" si="8"/>
        <v>4.114347179859967</v>
      </c>
      <c r="AH77" s="67">
        <f t="shared" si="8"/>
        <v>2.0322790543840563</v>
      </c>
    </row>
    <row r="78" spans="1:34" ht="16.5">
      <c r="A78" s="32" t="s">
        <v>128</v>
      </c>
      <c r="B78" s="67">
        <f>(((B62/B51)^(1/11))-1)*100</f>
        <v>11.506176606910422</v>
      </c>
      <c r="C78" s="67">
        <f aca="true" t="shared" si="9" ref="C78:M78">(((C62/C51)^(1/11))-1)*100</f>
        <v>17.241131479714355</v>
      </c>
      <c r="D78" s="67">
        <f t="shared" si="9"/>
        <v>17.117398019529052</v>
      </c>
      <c r="E78" s="67"/>
      <c r="F78" s="67"/>
      <c r="G78" s="67">
        <f t="shared" si="9"/>
        <v>8.238945124945186</v>
      </c>
      <c r="H78" s="67">
        <f t="shared" si="9"/>
        <v>18.059356547736826</v>
      </c>
      <c r="I78" s="67">
        <f t="shared" si="9"/>
        <v>25.178510731143987</v>
      </c>
      <c r="J78" s="67"/>
      <c r="K78" s="67"/>
      <c r="L78" s="67"/>
      <c r="M78" s="67">
        <f t="shared" si="9"/>
        <v>6.712481996846464</v>
      </c>
      <c r="N78" s="67"/>
      <c r="O78" s="67"/>
      <c r="P78" s="67"/>
      <c r="Q78" s="67"/>
      <c r="R78" s="67"/>
      <c r="S78" s="32" t="s">
        <v>128</v>
      </c>
      <c r="T78" s="109">
        <f>(((T62/T51)^(1/11))-1)*100</f>
        <v>9.798118040390014</v>
      </c>
      <c r="U78" s="109">
        <f aca="true" t="shared" si="10" ref="U78:AA78">(((U62/U51)^(1/11))-1)*100</f>
        <v>13.964330498468968</v>
      </c>
      <c r="V78" s="109">
        <f t="shared" si="10"/>
        <v>17.17521103695305</v>
      </c>
      <c r="W78" s="109"/>
      <c r="X78" s="109"/>
      <c r="Y78" s="109">
        <f t="shared" si="10"/>
        <v>3.1101245510544384</v>
      </c>
      <c r="Z78" s="109">
        <f t="shared" si="10"/>
        <v>15.777795077178801</v>
      </c>
      <c r="AA78" s="109">
        <f t="shared" si="10"/>
        <v>15.599277113813482</v>
      </c>
      <c r="AB78" s="109"/>
      <c r="AC78" s="109"/>
      <c r="AD78" s="109"/>
      <c r="AE78" s="109"/>
      <c r="AF78" s="67"/>
      <c r="AG78" s="67"/>
      <c r="AH78" s="67"/>
    </row>
    <row r="79" spans="1:34" ht="16.5">
      <c r="A79" s="32" t="s">
        <v>232</v>
      </c>
      <c r="B79" s="67">
        <f>(((B76/B63)^(1/13))-1)*100</f>
        <v>3.6138138514895557</v>
      </c>
      <c r="C79" s="67">
        <f aca="true" t="shared" si="11" ref="C79:M79">(((C76/C63)^(1/13))-1)*100</f>
        <v>6.975240171972441</v>
      </c>
      <c r="D79" s="67">
        <f t="shared" si="11"/>
        <v>6.47459333216418</v>
      </c>
      <c r="E79" s="67"/>
      <c r="F79" s="67"/>
      <c r="G79" s="67">
        <f t="shared" si="11"/>
        <v>0.7414718324297631</v>
      </c>
      <c r="H79" s="67">
        <f t="shared" si="11"/>
        <v>15.597898653863052</v>
      </c>
      <c r="I79" s="109">
        <f t="shared" si="11"/>
        <v>-5.21617334840988</v>
      </c>
      <c r="J79" s="67"/>
      <c r="K79" s="67"/>
      <c r="L79" s="67"/>
      <c r="M79" s="67">
        <f t="shared" si="11"/>
        <v>1.961135892772381</v>
      </c>
      <c r="N79" s="67"/>
      <c r="O79" s="67"/>
      <c r="P79" s="67"/>
      <c r="Q79" s="67"/>
      <c r="R79" s="67"/>
      <c r="S79" s="32" t="s">
        <v>232</v>
      </c>
      <c r="T79" s="109">
        <f aca="true" t="shared" si="12" ref="T79:AA79">(((T76/T63)^(1/13))-1)*100</f>
        <v>2.947922917461776</v>
      </c>
      <c r="U79" s="109">
        <f t="shared" si="12"/>
        <v>4.817315278487033</v>
      </c>
      <c r="V79" s="109">
        <f t="shared" si="12"/>
        <v>3.548000605403301</v>
      </c>
      <c r="W79" s="109"/>
      <c r="X79" s="109"/>
      <c r="Y79" s="109">
        <f t="shared" si="12"/>
        <v>1.0742963388577609</v>
      </c>
      <c r="Z79" s="109">
        <f t="shared" si="12"/>
        <v>2.3723635826938594</v>
      </c>
      <c r="AA79" s="109">
        <f t="shared" si="12"/>
        <v>-2.54124673394861</v>
      </c>
      <c r="AB79" s="109"/>
      <c r="AC79" s="109"/>
      <c r="AD79" s="109"/>
      <c r="AE79" s="109"/>
      <c r="AF79" s="67"/>
      <c r="AG79" s="67"/>
      <c r="AH79" s="67"/>
    </row>
    <row r="80" spans="1:34" ht="16.5">
      <c r="A80" s="32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</row>
    <row r="82" spans="2:31" ht="16.5">
      <c r="B82" s="97" t="s">
        <v>229</v>
      </c>
      <c r="C82" s="85"/>
      <c r="D82" s="85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</row>
    <row r="83" spans="1:26" ht="16.5">
      <c r="A83" s="61"/>
      <c r="B83" s="86" t="s">
        <v>218</v>
      </c>
      <c r="C83" s="86"/>
      <c r="D83" s="86" t="s">
        <v>219</v>
      </c>
      <c r="E83" s="86"/>
      <c r="F83" s="86"/>
      <c r="G83" s="86"/>
      <c r="H83" s="86"/>
      <c r="I83" s="86" t="s">
        <v>220</v>
      </c>
      <c r="J83" s="86"/>
      <c r="K83" s="86"/>
      <c r="L83" s="63"/>
      <c r="M83" s="63"/>
      <c r="R83" s="103"/>
      <c r="Y83" s="7"/>
      <c r="Z83" s="7"/>
    </row>
    <row r="84" spans="1:31" ht="16.5">
      <c r="A84" s="15"/>
      <c r="B84" s="86" t="s">
        <v>211</v>
      </c>
      <c r="C84" s="86"/>
      <c r="D84" s="86"/>
      <c r="E84" s="86"/>
      <c r="F84" s="86" t="s">
        <v>217</v>
      </c>
      <c r="G84" s="86"/>
      <c r="H84" s="86"/>
      <c r="I84" s="86" t="s">
        <v>210</v>
      </c>
      <c r="J84" s="86"/>
      <c r="K84" s="15"/>
      <c r="L84" s="87"/>
      <c r="M84" s="87" t="s">
        <v>212</v>
      </c>
      <c r="R84" s="103"/>
      <c r="S84" s="3"/>
      <c r="T84" s="3"/>
      <c r="U84" s="3"/>
      <c r="V84" s="3"/>
      <c r="W84" s="3"/>
      <c r="X84" s="3"/>
      <c r="Y84" s="9"/>
      <c r="Z84" s="9"/>
      <c r="AA84" s="3"/>
      <c r="AB84" s="3"/>
      <c r="AC84" s="3"/>
      <c r="AD84" s="29"/>
      <c r="AE84" s="29"/>
    </row>
    <row r="85" spans="1:34" ht="16.5">
      <c r="A85" s="61"/>
      <c r="B85" s="86" t="s">
        <v>214</v>
      </c>
      <c r="C85" s="86" t="s">
        <v>216</v>
      </c>
      <c r="D85" s="86"/>
      <c r="E85" s="86" t="s">
        <v>214</v>
      </c>
      <c r="F85" s="86" t="s">
        <v>216</v>
      </c>
      <c r="G85" s="86"/>
      <c r="H85" s="86"/>
      <c r="I85" s="86" t="s">
        <v>213</v>
      </c>
      <c r="J85" s="86" t="s">
        <v>215</v>
      </c>
      <c r="K85" s="86"/>
      <c r="L85" s="63" t="s">
        <v>213</v>
      </c>
      <c r="M85" s="63" t="s">
        <v>215</v>
      </c>
      <c r="N85" s="4"/>
      <c r="O85" s="3"/>
      <c r="P85" s="3"/>
      <c r="R85" s="104"/>
      <c r="Y85" s="7"/>
      <c r="Z85" s="7"/>
      <c r="AF85" s="4"/>
      <c r="AG85" s="3"/>
      <c r="AH85" s="3"/>
    </row>
    <row r="86" spans="1:34" ht="16.5">
      <c r="A86" s="61">
        <v>2010</v>
      </c>
      <c r="B86" s="86">
        <v>862</v>
      </c>
      <c r="C86" s="86">
        <v>73</v>
      </c>
      <c r="D86" s="86"/>
      <c r="E86" s="86">
        <v>619.27</v>
      </c>
      <c r="F86" s="86">
        <v>322.81</v>
      </c>
      <c r="G86" s="86"/>
      <c r="H86" s="86">
        <v>2010</v>
      </c>
      <c r="I86" s="88" t="s">
        <v>221</v>
      </c>
      <c r="J86" s="88" t="s">
        <v>221</v>
      </c>
      <c r="K86" s="88"/>
      <c r="L86" s="89" t="s">
        <v>221</v>
      </c>
      <c r="M86" s="89" t="s">
        <v>221</v>
      </c>
      <c r="N86" s="7"/>
      <c r="O86" s="5"/>
      <c r="P86" s="5"/>
      <c r="R86" s="103"/>
      <c r="AF86" s="7"/>
      <c r="AG86" s="5"/>
      <c r="AH86" s="5"/>
    </row>
    <row r="87" spans="1:34" ht="16.5">
      <c r="A87" s="61">
        <v>2011</v>
      </c>
      <c r="B87" s="86">
        <v>900</v>
      </c>
      <c r="C87" s="86">
        <v>63</v>
      </c>
      <c r="D87" s="86"/>
      <c r="E87" s="86">
        <v>680.67</v>
      </c>
      <c r="F87" s="86">
        <v>321</v>
      </c>
      <c r="G87" s="86"/>
      <c r="H87" s="86">
        <v>2011</v>
      </c>
      <c r="I87" s="60">
        <f>((B87/B86)-1)*100</f>
        <v>4.408352668213467</v>
      </c>
      <c r="J87" s="60">
        <f>((C87/C86)-1)*100</f>
        <v>-13.698630136986301</v>
      </c>
      <c r="K87" s="60"/>
      <c r="L87" s="60">
        <f>((E87/E86)-1)*100</f>
        <v>9.914899801379029</v>
      </c>
      <c r="M87" s="60">
        <f>((F87/F86)-1)*100</f>
        <v>-0.5607013413463036</v>
      </c>
      <c r="N87" s="7"/>
      <c r="O87" s="5"/>
      <c r="P87" s="5"/>
      <c r="R87" s="103"/>
      <c r="AF87" s="7"/>
      <c r="AG87" s="5"/>
      <c r="AH87" s="5"/>
    </row>
    <row r="88" spans="1:34" ht="16.5">
      <c r="A88" s="61">
        <v>2012</v>
      </c>
      <c r="B88" s="86">
        <v>1100.72</v>
      </c>
      <c r="C88" s="86">
        <v>54.85</v>
      </c>
      <c r="D88" s="86"/>
      <c r="E88" s="86">
        <v>694</v>
      </c>
      <c r="F88" s="86">
        <v>309</v>
      </c>
      <c r="G88" s="86"/>
      <c r="H88" s="86">
        <v>2012</v>
      </c>
      <c r="I88" s="60">
        <f>((B88/B87)-1)*100</f>
        <v>22.302222222222223</v>
      </c>
      <c r="J88" s="60">
        <f>((C88/C87)-1)*100</f>
        <v>-12.936507936507935</v>
      </c>
      <c r="K88" s="60"/>
      <c r="L88" s="60">
        <f>((E88/E87)-1)*100</f>
        <v>1.9583645525732107</v>
      </c>
      <c r="M88" s="60">
        <f>((F88/F87)-1)*100</f>
        <v>-3.738317757009346</v>
      </c>
      <c r="N88" s="7"/>
      <c r="O88" s="5"/>
      <c r="P88" s="5"/>
      <c r="R88" s="103"/>
      <c r="AF88" s="7"/>
      <c r="AG88" s="5"/>
      <c r="AH88" s="5"/>
    </row>
    <row r="89" spans="8:34" ht="16.5">
      <c r="H89" s="86"/>
      <c r="I89" s="86"/>
      <c r="J89" s="86"/>
      <c r="K89" s="86"/>
      <c r="L89" s="63"/>
      <c r="M89" s="63"/>
      <c r="N89" s="7"/>
      <c r="O89" s="5"/>
      <c r="P89" s="5"/>
      <c r="R89" s="103"/>
      <c r="AF89" s="7"/>
      <c r="AG89" s="5"/>
      <c r="AH89" s="5"/>
    </row>
    <row r="90" spans="14:34" ht="16.5">
      <c r="N90" s="7"/>
      <c r="O90" s="5"/>
      <c r="P90" s="5"/>
      <c r="R90" s="103"/>
      <c r="AF90" s="7"/>
      <c r="AG90" s="5"/>
      <c r="AH90" s="5"/>
    </row>
    <row r="91" spans="1:34" ht="16.5">
      <c r="A91" s="2" t="s">
        <v>224</v>
      </c>
      <c r="B91" t="s">
        <v>223</v>
      </c>
      <c r="N91" s="7"/>
      <c r="O91" s="5"/>
      <c r="P91" s="5"/>
      <c r="R91" s="103"/>
      <c r="AF91" s="7"/>
      <c r="AG91" s="5"/>
      <c r="AH91" s="5"/>
    </row>
    <row r="92" spans="1:34" ht="16.5">
      <c r="A92" s="2" t="s">
        <v>227</v>
      </c>
      <c r="B92" t="s">
        <v>228</v>
      </c>
      <c r="N92" s="7"/>
      <c r="O92" s="5"/>
      <c r="P92" s="5"/>
      <c r="R92" s="103"/>
      <c r="AF92" s="7"/>
      <c r="AG92" s="5"/>
      <c r="AH92" s="5"/>
    </row>
    <row r="93" spans="2:34" ht="16.5">
      <c r="B93" s="45" t="s">
        <v>225</v>
      </c>
      <c r="C93" s="45" t="s">
        <v>226</v>
      </c>
      <c r="N93" s="7"/>
      <c r="O93" s="5"/>
      <c r="P93" s="5"/>
      <c r="R93" s="103"/>
      <c r="AF93" s="7"/>
      <c r="AG93" s="5"/>
      <c r="AH93" s="5"/>
    </row>
    <row r="94" spans="1:34" ht="16.5">
      <c r="A94" s="2">
        <v>2010</v>
      </c>
      <c r="B94" s="45">
        <v>31.642</v>
      </c>
      <c r="C94" s="45">
        <v>7.775</v>
      </c>
      <c r="N94" s="7"/>
      <c r="O94" s="5"/>
      <c r="P94" s="5"/>
      <c r="R94" s="103"/>
      <c r="AF94" s="7"/>
      <c r="AG94" s="5"/>
      <c r="AH94" s="5"/>
    </row>
    <row r="95" spans="1:34" ht="16.5">
      <c r="A95" s="2">
        <v>2011</v>
      </c>
      <c r="B95" s="45">
        <v>29.464</v>
      </c>
      <c r="C95" s="45">
        <v>7.766</v>
      </c>
      <c r="N95" s="7"/>
      <c r="O95" s="5"/>
      <c r="P95" s="5"/>
      <c r="R95" s="103"/>
      <c r="AF95" s="7"/>
      <c r="AG95" s="5"/>
      <c r="AH95" s="5"/>
    </row>
    <row r="96" spans="1:34" ht="16.5">
      <c r="A96" s="2">
        <v>2012</v>
      </c>
      <c r="B96" s="45">
        <v>29.614</v>
      </c>
      <c r="C96" s="45">
        <v>7.751</v>
      </c>
      <c r="N96" s="7"/>
      <c r="O96" s="5"/>
      <c r="P96" s="5"/>
      <c r="R96" s="103"/>
      <c r="AF96" s="7"/>
      <c r="AG96" s="5"/>
      <c r="AH96" s="5"/>
    </row>
    <row r="97" spans="14:34" ht="16.5">
      <c r="N97" s="7"/>
      <c r="O97" s="5"/>
      <c r="P97" s="5"/>
      <c r="R97" s="103"/>
      <c r="AF97" s="7"/>
      <c r="AG97" s="5"/>
      <c r="AH97" s="5"/>
    </row>
    <row r="98" spans="1:34" ht="16.5">
      <c r="A98" s="90"/>
      <c r="B98" s="85" t="s">
        <v>218</v>
      </c>
      <c r="C98" s="85"/>
      <c r="D98" s="85" t="s">
        <v>219</v>
      </c>
      <c r="E98" s="85"/>
      <c r="F98" s="85"/>
      <c r="G98" s="85"/>
      <c r="H98" s="85"/>
      <c r="I98" s="85" t="s">
        <v>220</v>
      </c>
      <c r="J98" s="85"/>
      <c r="K98" s="85"/>
      <c r="L98" s="91"/>
      <c r="M98" s="91"/>
      <c r="N98" s="7"/>
      <c r="O98" s="5"/>
      <c r="P98" s="5"/>
      <c r="R98" s="103"/>
      <c r="AF98" s="7"/>
      <c r="AG98" s="5"/>
      <c r="AH98" s="5"/>
    </row>
    <row r="99" spans="1:34" ht="16.5">
      <c r="A99" s="92"/>
      <c r="B99" s="85" t="s">
        <v>211</v>
      </c>
      <c r="C99" s="85"/>
      <c r="D99" s="85"/>
      <c r="E99" s="85"/>
      <c r="F99" s="85" t="s">
        <v>217</v>
      </c>
      <c r="G99" s="85"/>
      <c r="H99" s="85"/>
      <c r="I99" s="85" t="s">
        <v>210</v>
      </c>
      <c r="J99" s="85"/>
      <c r="K99" s="92"/>
      <c r="L99" s="93"/>
      <c r="M99" s="93" t="s">
        <v>212</v>
      </c>
      <c r="N99" s="7"/>
      <c r="O99" s="5"/>
      <c r="P99" s="5"/>
      <c r="R99" s="103"/>
      <c r="AF99" s="7"/>
      <c r="AG99" s="5"/>
      <c r="AH99" s="5"/>
    </row>
    <row r="100" spans="1:34" ht="16.5">
      <c r="A100" s="90"/>
      <c r="B100" s="85" t="s">
        <v>214</v>
      </c>
      <c r="C100" s="85" t="s">
        <v>216</v>
      </c>
      <c r="D100" s="85"/>
      <c r="E100" s="85" t="s">
        <v>214</v>
      </c>
      <c r="F100" s="85" t="s">
        <v>216</v>
      </c>
      <c r="G100" s="85"/>
      <c r="H100" s="85"/>
      <c r="I100" s="85" t="s">
        <v>213</v>
      </c>
      <c r="J100" s="85" t="s">
        <v>215</v>
      </c>
      <c r="K100" s="85"/>
      <c r="L100" s="91" t="s">
        <v>213</v>
      </c>
      <c r="M100" s="91" t="s">
        <v>215</v>
      </c>
      <c r="N100" s="7"/>
      <c r="O100" s="19"/>
      <c r="P100" s="5"/>
      <c r="R100" s="103"/>
      <c r="AF100" s="7"/>
      <c r="AG100" s="19"/>
      <c r="AH100" s="5"/>
    </row>
    <row r="101" spans="1:34" ht="16.5">
      <c r="A101" s="90">
        <v>2010</v>
      </c>
      <c r="B101" s="96">
        <f>B86*7.775</f>
        <v>6702.05</v>
      </c>
      <c r="C101" s="96">
        <f>C86*7.775</f>
        <v>567.575</v>
      </c>
      <c r="D101" s="96"/>
      <c r="E101" s="96">
        <f>E86*31.642</f>
        <v>19594.941339999998</v>
      </c>
      <c r="F101" s="96">
        <f>F86*31.642</f>
        <v>10214.35402</v>
      </c>
      <c r="G101" s="85"/>
      <c r="H101" s="85">
        <v>2010</v>
      </c>
      <c r="I101" s="94" t="s">
        <v>221</v>
      </c>
      <c r="J101" s="94" t="s">
        <v>221</v>
      </c>
      <c r="K101" s="94"/>
      <c r="L101" s="95" t="s">
        <v>221</v>
      </c>
      <c r="M101" s="95" t="s">
        <v>221</v>
      </c>
      <c r="N101" s="7"/>
      <c r="O101" s="5"/>
      <c r="P101" s="5"/>
      <c r="R101" s="103"/>
      <c r="AF101" s="7"/>
      <c r="AG101" s="5"/>
      <c r="AH101" s="5"/>
    </row>
    <row r="102" spans="1:34" ht="16.5">
      <c r="A102" s="90">
        <v>2011</v>
      </c>
      <c r="B102" s="96">
        <f>B87*7.766</f>
        <v>6989.4</v>
      </c>
      <c r="C102" s="96">
        <f>C87*7.766</f>
        <v>489.258</v>
      </c>
      <c r="D102" s="96"/>
      <c r="E102" s="96">
        <f>E87*29.464</f>
        <v>20055.260879999998</v>
      </c>
      <c r="F102" s="96">
        <f>F87*29.464</f>
        <v>9457.944</v>
      </c>
      <c r="G102" s="85"/>
      <c r="H102" s="85">
        <v>2011</v>
      </c>
      <c r="I102" s="96">
        <f>((B102/B101)-1)*100</f>
        <v>4.287494124931923</v>
      </c>
      <c r="J102" s="96">
        <f>((C102/C101)-1)*100</f>
        <v>-13.79852882878916</v>
      </c>
      <c r="K102" s="96"/>
      <c r="L102" s="96">
        <f>((E102/E101)-1)*100</f>
        <v>2.3491753918156943</v>
      </c>
      <c r="M102" s="96">
        <f>((F102/F101)-1)*100</f>
        <v>-7.405363261533015</v>
      </c>
      <c r="N102" s="7"/>
      <c r="O102" s="5"/>
      <c r="P102" s="5"/>
      <c r="R102" s="103"/>
      <c r="AF102" s="7"/>
      <c r="AG102" s="5"/>
      <c r="AH102" s="5"/>
    </row>
    <row r="103" spans="1:34" ht="16.5">
      <c r="A103" s="90">
        <v>2012</v>
      </c>
      <c r="B103" s="96">
        <f>B88*7.751</f>
        <v>8531.68072</v>
      </c>
      <c r="C103" s="96">
        <f>C88*7.751</f>
        <v>425.14235</v>
      </c>
      <c r="D103" s="96"/>
      <c r="E103" s="96">
        <f>E88*29.614</f>
        <v>20552.116</v>
      </c>
      <c r="F103" s="96">
        <f>F88*29.614</f>
        <v>9150.726</v>
      </c>
      <c r="G103" s="85"/>
      <c r="H103" s="85">
        <v>2012</v>
      </c>
      <c r="I103" s="96">
        <f>((B103/B102)-1)*100</f>
        <v>22.06599593670415</v>
      </c>
      <c r="J103" s="96">
        <f>((C103/C102)-1)*100</f>
        <v>-13.104670746313795</v>
      </c>
      <c r="K103" s="96"/>
      <c r="L103" s="96">
        <f>((E103/E102)-1)*100</f>
        <v>2.4774303509334628</v>
      </c>
      <c r="M103" s="96">
        <f>((F103/F102)-1)*100</f>
        <v>-3.2482535316343486</v>
      </c>
      <c r="N103" s="7"/>
      <c r="O103" s="5"/>
      <c r="P103" s="5"/>
      <c r="R103" s="103"/>
      <c r="AF103" s="7"/>
      <c r="AG103" s="5"/>
      <c r="AH103" s="5"/>
    </row>
    <row r="104" spans="14:34" ht="16.5">
      <c r="N104" s="7"/>
      <c r="O104" s="5"/>
      <c r="P104" s="5"/>
      <c r="R104" s="103"/>
      <c r="AF104" s="7"/>
      <c r="AG104" s="5"/>
      <c r="AH104" s="5"/>
    </row>
    <row r="105" spans="14:34" ht="16.5">
      <c r="N105" s="7"/>
      <c r="O105" s="5"/>
      <c r="P105" s="5"/>
      <c r="R105" s="103"/>
      <c r="AF105" s="7"/>
      <c r="AG105" s="5"/>
      <c r="AH105" s="5"/>
    </row>
    <row r="106" spans="14:34" ht="16.5">
      <c r="N106" s="7"/>
      <c r="O106" s="5"/>
      <c r="P106" s="5"/>
      <c r="R106" s="103"/>
      <c r="AF106" s="7"/>
      <c r="AG106" s="5"/>
      <c r="AH106" s="5"/>
    </row>
    <row r="107" spans="14:34" ht="16.5">
      <c r="N107" s="7"/>
      <c r="O107" s="5"/>
      <c r="P107" s="5"/>
      <c r="R107" s="103"/>
      <c r="AF107" s="7"/>
      <c r="AG107" s="5"/>
      <c r="AH107" s="5"/>
    </row>
    <row r="108" spans="14:34" ht="16.5">
      <c r="N108" s="7"/>
      <c r="O108" s="5"/>
      <c r="P108" s="5"/>
      <c r="R108" s="103"/>
      <c r="AF108" s="7"/>
      <c r="AG108" s="5"/>
      <c r="AH108" s="5"/>
    </row>
    <row r="109" spans="14:34" ht="16.5">
      <c r="N109" s="7"/>
      <c r="O109" s="5"/>
      <c r="P109" s="5"/>
      <c r="AF109" s="7"/>
      <c r="AG109" s="5"/>
      <c r="AH109" s="5"/>
    </row>
    <row r="110" spans="14:34" ht="16.5">
      <c r="N110" s="5"/>
      <c r="O110" s="5"/>
      <c r="P110" s="5"/>
      <c r="AF110" s="5"/>
      <c r="AG110" s="5"/>
      <c r="AH110" s="5"/>
    </row>
  </sheetData>
  <sheetProtection/>
  <hyperlinks>
    <hyperlink ref="S4" r:id="rId1" display="http://eng.stat.gov.tw/ct.asp?xItem=25763&amp;CtNode=5347&amp;mp=5"/>
    <hyperlink ref="S5" r:id="rId2" display="http://www.stat.gov.tw/public/data/dgbas03/bs3/inquire/cpispl.xls"/>
    <hyperlink ref="X4" r:id="rId3" display="http://www.cbc.gov.tw/public/data/economic/statistics/key/deposit-y.xls"/>
    <hyperlink ref="X6" r:id="rId4" display="http://www.cbc.gov.tw/public/data/economic/statistics/key/interest-y.xls"/>
    <hyperlink ref="X5" r:id="rId5" display="http://www.cbc.gov.tw/public/data/economic/statistics/key/loan-y.xls"/>
    <hyperlink ref="B5" r:id="rId6" display="http://www.censtatd.gov.hk/home/index.jsp"/>
    <hyperlink ref="B4" r:id="rId7" display="http://www.hkma.gov.hk/eng/market-data-and-statistics/economic-and-financial-data-for-hong-kong.shtml"/>
  </hyperlinks>
  <printOptions/>
  <pageMargins left="0.75" right="0.75" top="1" bottom="1" header="0.5" footer="0.5"/>
  <pageSetup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1"/>
  <sheetViews>
    <sheetView zoomScale="80" zoomScaleNormal="80" zoomScalePageLayoutView="0" workbookViewId="0" topLeftCell="A1">
      <selection activeCell="L1" sqref="L1:T16384"/>
    </sheetView>
  </sheetViews>
  <sheetFormatPr defaultColWidth="9.00390625" defaultRowHeight="16.5"/>
  <cols>
    <col min="2" max="2" width="12.00390625" style="0" customWidth="1"/>
    <col min="3" max="3" width="12.25390625" style="0" customWidth="1"/>
    <col min="4" max="4" width="12.375" style="0" customWidth="1"/>
    <col min="5" max="5" width="10.00390625" style="0" customWidth="1"/>
    <col min="6" max="6" width="10.25390625" style="0" customWidth="1"/>
  </cols>
  <sheetData>
    <row r="1" spans="1:12" ht="16.5">
      <c r="A1" t="s">
        <v>147</v>
      </c>
      <c r="L1" t="s">
        <v>149</v>
      </c>
    </row>
    <row r="2" spans="1:12" ht="16.5">
      <c r="A2" t="s">
        <v>138</v>
      </c>
      <c r="L2" t="s">
        <v>138</v>
      </c>
    </row>
    <row r="3" spans="1:20" ht="16.5">
      <c r="A3" s="3" t="s">
        <v>5</v>
      </c>
      <c r="B3" s="3" t="s">
        <v>130</v>
      </c>
      <c r="C3" s="3" t="s">
        <v>131</v>
      </c>
      <c r="D3" s="3" t="s">
        <v>132</v>
      </c>
      <c r="E3" s="3" t="s">
        <v>133</v>
      </c>
      <c r="F3" s="3" t="s">
        <v>134</v>
      </c>
      <c r="G3" s="3" t="s">
        <v>135</v>
      </c>
      <c r="H3" s="3" t="s">
        <v>136</v>
      </c>
      <c r="I3" s="3" t="s">
        <v>137</v>
      </c>
      <c r="L3" s="3"/>
      <c r="M3" s="3"/>
      <c r="N3" s="3"/>
      <c r="O3" s="3"/>
      <c r="P3" s="3"/>
      <c r="Q3" s="3"/>
      <c r="R3" s="3"/>
      <c r="S3" s="3"/>
      <c r="T3" s="3"/>
    </row>
    <row r="4" spans="1:20" ht="16.5">
      <c r="A4" s="2">
        <v>1987</v>
      </c>
      <c r="B4" s="5">
        <v>394770</v>
      </c>
      <c r="C4" s="5">
        <v>278494</v>
      </c>
      <c r="D4" s="5">
        <v>267607</v>
      </c>
      <c r="E4" s="110">
        <v>182.248699</v>
      </c>
      <c r="F4" s="110">
        <v>79.418483</v>
      </c>
      <c r="G4" s="23">
        <v>4.74</v>
      </c>
      <c r="H4" s="6">
        <v>6.6</v>
      </c>
      <c r="I4" s="66">
        <v>43.7</v>
      </c>
      <c r="L4" s="3" t="s">
        <v>5</v>
      </c>
      <c r="M4" s="3" t="s">
        <v>153</v>
      </c>
      <c r="N4" s="3" t="s">
        <v>236</v>
      </c>
      <c r="O4" s="3" t="s">
        <v>99</v>
      </c>
      <c r="P4" s="3" t="s">
        <v>157</v>
      </c>
      <c r="Q4" s="3" t="s">
        <v>159</v>
      </c>
      <c r="R4" s="3" t="s">
        <v>98</v>
      </c>
      <c r="S4" s="3" t="s">
        <v>99</v>
      </c>
      <c r="T4" s="3" t="s">
        <v>137</v>
      </c>
    </row>
    <row r="5" spans="1:20" ht="16.5">
      <c r="A5" s="2">
        <v>1988</v>
      </c>
      <c r="B5" s="5">
        <v>466076</v>
      </c>
      <c r="C5" s="5">
        <v>313969</v>
      </c>
      <c r="D5" s="5">
        <v>358716</v>
      </c>
      <c r="E5" s="110">
        <v>108.116703</v>
      </c>
      <c r="F5" s="110">
        <v>102.93858</v>
      </c>
      <c r="G5" s="23">
        <v>5.4</v>
      </c>
      <c r="H5" s="6">
        <v>7.91</v>
      </c>
      <c r="I5" s="66">
        <v>47.2</v>
      </c>
      <c r="L5" s="2">
        <v>1988</v>
      </c>
      <c r="M5" s="7">
        <f>((B5/B4)-1)*100</f>
        <v>18.06266940243686</v>
      </c>
      <c r="N5" s="7">
        <f>((C5/C4)-1)*100</f>
        <v>12.73815593872758</v>
      </c>
      <c r="O5" s="7">
        <f aca="true" t="shared" si="0" ref="O5:T20">((D5/D4)-1)*100</f>
        <v>34.045820923966865</v>
      </c>
      <c r="P5" s="7">
        <f t="shared" si="0"/>
        <v>-40.67628268775735</v>
      </c>
      <c r="Q5" s="7">
        <f t="shared" si="0"/>
        <v>29.615394441618847</v>
      </c>
      <c r="R5" s="7">
        <v>5.4</v>
      </c>
      <c r="S5" s="7">
        <v>7.91</v>
      </c>
      <c r="T5" s="7">
        <f t="shared" si="0"/>
        <v>8.00915331807781</v>
      </c>
    </row>
    <row r="6" spans="1:20" ht="16.5">
      <c r="A6" s="2">
        <v>1989</v>
      </c>
      <c r="B6" s="5">
        <v>536558</v>
      </c>
      <c r="C6" s="5">
        <v>358130</v>
      </c>
      <c r="D6" s="5">
        <v>474343</v>
      </c>
      <c r="E6" s="110">
        <v>174.672423</v>
      </c>
      <c r="F6" s="110">
        <v>148.163732</v>
      </c>
      <c r="G6" s="23">
        <v>8.04</v>
      </c>
      <c r="H6" s="6">
        <v>10.54</v>
      </c>
      <c r="I6" s="66">
        <v>52</v>
      </c>
      <c r="L6" s="2">
        <v>1989</v>
      </c>
      <c r="M6" s="7">
        <f aca="true" t="shared" si="1" ref="M6:M29">((B6/B5)-1)*100</f>
        <v>15.12242638539638</v>
      </c>
      <c r="N6" s="7">
        <f aca="true" t="shared" si="2" ref="N6:N29">((C6/C5)-1)*100</f>
        <v>14.065401361280895</v>
      </c>
      <c r="O6" s="7">
        <f t="shared" si="0"/>
        <v>32.233577537662114</v>
      </c>
      <c r="P6" s="7">
        <f t="shared" si="0"/>
        <v>61.55914687853552</v>
      </c>
      <c r="Q6" s="7">
        <f t="shared" si="0"/>
        <v>43.9341129438545</v>
      </c>
      <c r="R6" s="7">
        <v>8.04</v>
      </c>
      <c r="S6" s="7">
        <v>10.54</v>
      </c>
      <c r="T6" s="7">
        <f t="shared" si="0"/>
        <v>10.169491525423723</v>
      </c>
    </row>
    <row r="7" spans="1:20" ht="16.5">
      <c r="A7" s="2">
        <v>1990</v>
      </c>
      <c r="B7" s="5">
        <v>599256</v>
      </c>
      <c r="C7" s="5">
        <v>421560</v>
      </c>
      <c r="D7" s="5">
        <v>542902</v>
      </c>
      <c r="E7" s="110">
        <v>212.582093</v>
      </c>
      <c r="F7" s="110">
        <v>178.833118</v>
      </c>
      <c r="G7" s="23">
        <v>8.17</v>
      </c>
      <c r="H7" s="6">
        <v>10.46</v>
      </c>
      <c r="I7" s="66">
        <v>57.3</v>
      </c>
      <c r="L7" s="2">
        <v>1990</v>
      </c>
      <c r="M7" s="7">
        <f t="shared" si="1"/>
        <v>11.685223219111451</v>
      </c>
      <c r="N7" s="7">
        <f t="shared" si="2"/>
        <v>17.711445564459826</v>
      </c>
      <c r="O7" s="7">
        <f t="shared" si="0"/>
        <v>14.453465108581764</v>
      </c>
      <c r="P7" s="7">
        <f t="shared" si="0"/>
        <v>21.70329428589879</v>
      </c>
      <c r="Q7" s="7">
        <f t="shared" si="0"/>
        <v>20.6996581322614</v>
      </c>
      <c r="R7" s="7">
        <v>8.17</v>
      </c>
      <c r="S7" s="7">
        <v>10.46</v>
      </c>
      <c r="T7" s="7">
        <f t="shared" si="0"/>
        <v>10.19230769230768</v>
      </c>
    </row>
    <row r="8" spans="1:20" ht="16.5">
      <c r="A8" s="2">
        <v>1991</v>
      </c>
      <c r="B8" s="5">
        <v>691323</v>
      </c>
      <c r="C8" s="5">
        <v>540193</v>
      </c>
      <c r="D8" s="5">
        <v>644149</v>
      </c>
      <c r="E8" s="110">
        <v>246.006431</v>
      </c>
      <c r="F8" s="110">
        <v>209.142835</v>
      </c>
      <c r="G8" s="23">
        <v>6.96</v>
      </c>
      <c r="H8" s="6">
        <v>9.41</v>
      </c>
      <c r="I8" s="66">
        <v>63.8</v>
      </c>
      <c r="L8" s="2">
        <v>1991</v>
      </c>
      <c r="M8" s="7">
        <f t="shared" si="1"/>
        <v>15.363550802995718</v>
      </c>
      <c r="N8" s="7">
        <f t="shared" si="2"/>
        <v>28.141427080368153</v>
      </c>
      <c r="O8" s="7">
        <f t="shared" si="0"/>
        <v>18.64922214322291</v>
      </c>
      <c r="P8" s="7">
        <f t="shared" si="0"/>
        <v>15.723026115845041</v>
      </c>
      <c r="Q8" s="7">
        <f t="shared" si="0"/>
        <v>16.94860400521563</v>
      </c>
      <c r="R8" s="7">
        <v>6.96</v>
      </c>
      <c r="S8" s="7">
        <v>9.41</v>
      </c>
      <c r="T8" s="7">
        <f t="shared" si="0"/>
        <v>11.343804537521818</v>
      </c>
    </row>
    <row r="9" spans="1:20" ht="16.5">
      <c r="A9" s="2">
        <v>1992</v>
      </c>
      <c r="B9" s="5">
        <v>807130</v>
      </c>
      <c r="C9" s="5">
        <v>602773</v>
      </c>
      <c r="D9" s="5">
        <v>719741</v>
      </c>
      <c r="E9" s="110">
        <v>343.823233</v>
      </c>
      <c r="F9" s="110">
        <v>276.895889</v>
      </c>
      <c r="G9" s="23">
        <v>4.57</v>
      </c>
      <c r="H9" s="6">
        <v>7.32</v>
      </c>
      <c r="I9" s="66">
        <v>69.9</v>
      </c>
      <c r="L9" s="2">
        <v>1992</v>
      </c>
      <c r="M9" s="7">
        <f t="shared" si="1"/>
        <v>16.751504000300876</v>
      </c>
      <c r="N9" s="7">
        <f t="shared" si="2"/>
        <v>11.584748413992774</v>
      </c>
      <c r="O9" s="7">
        <f t="shared" si="0"/>
        <v>11.735173073310667</v>
      </c>
      <c r="P9" s="7">
        <f t="shared" si="0"/>
        <v>39.76188817600465</v>
      </c>
      <c r="Q9" s="7">
        <f t="shared" si="0"/>
        <v>32.395589358822654</v>
      </c>
      <c r="R9" s="7">
        <v>4.57</v>
      </c>
      <c r="S9" s="7">
        <v>7.32</v>
      </c>
      <c r="T9" s="7">
        <f t="shared" si="0"/>
        <v>9.56112852664579</v>
      </c>
    </row>
    <row r="10" spans="1:20" ht="16.5">
      <c r="A10" s="2">
        <v>1993</v>
      </c>
      <c r="B10" s="5">
        <v>931010</v>
      </c>
      <c r="C10" s="5">
        <v>770865</v>
      </c>
      <c r="D10" s="5">
        <v>859198</v>
      </c>
      <c r="E10" s="110">
        <v>475.709438</v>
      </c>
      <c r="F10" s="110">
        <v>352.638854</v>
      </c>
      <c r="G10" s="23">
        <v>3.75</v>
      </c>
      <c r="H10" s="6">
        <v>6.5</v>
      </c>
      <c r="I10" s="66">
        <v>76</v>
      </c>
      <c r="L10" s="2">
        <v>1993</v>
      </c>
      <c r="M10" s="7">
        <f t="shared" si="1"/>
        <v>15.348209086516418</v>
      </c>
      <c r="N10" s="7">
        <f t="shared" si="2"/>
        <v>27.886451450214267</v>
      </c>
      <c r="O10" s="7">
        <f t="shared" si="0"/>
        <v>19.3759977547479</v>
      </c>
      <c r="P10" s="7">
        <f t="shared" si="0"/>
        <v>38.35872400164418</v>
      </c>
      <c r="Q10" s="7">
        <f t="shared" si="0"/>
        <v>27.354311858346136</v>
      </c>
      <c r="R10" s="7">
        <v>3.75</v>
      </c>
      <c r="S10" s="7">
        <v>6.5</v>
      </c>
      <c r="T10" s="7">
        <f t="shared" si="0"/>
        <v>8.72675250357653</v>
      </c>
    </row>
    <row r="11" spans="1:20" ht="16.5">
      <c r="A11" s="2">
        <v>1994</v>
      </c>
      <c r="B11" s="5">
        <v>1049610</v>
      </c>
      <c r="C11" s="5">
        <v>896330</v>
      </c>
      <c r="D11" s="5">
        <v>1006569</v>
      </c>
      <c r="E11" s="110">
        <v>569.360993</v>
      </c>
      <c r="F11" s="110">
        <v>439.106009</v>
      </c>
      <c r="G11" s="23">
        <v>5.18</v>
      </c>
      <c r="H11" s="6">
        <v>7.26</v>
      </c>
      <c r="I11" s="66">
        <v>82.7</v>
      </c>
      <c r="L11" s="2">
        <v>1994</v>
      </c>
      <c r="M11" s="7">
        <f t="shared" si="1"/>
        <v>12.73885350318471</v>
      </c>
      <c r="N11" s="7">
        <f t="shared" si="2"/>
        <v>16.275871910126938</v>
      </c>
      <c r="O11" s="7">
        <f t="shared" si="0"/>
        <v>17.152158175414755</v>
      </c>
      <c r="P11" s="7">
        <f t="shared" si="0"/>
        <v>19.686713678360967</v>
      </c>
      <c r="Q11" s="7">
        <f t="shared" si="0"/>
        <v>24.52003062600696</v>
      </c>
      <c r="R11" s="7">
        <v>5.18</v>
      </c>
      <c r="S11" s="7">
        <v>7.26</v>
      </c>
      <c r="T11" s="7">
        <f t="shared" si="0"/>
        <v>8.815789473684221</v>
      </c>
    </row>
    <row r="12" spans="1:20" ht="16.5">
      <c r="A12" s="2">
        <v>1995</v>
      </c>
      <c r="B12" s="5">
        <v>1119006</v>
      </c>
      <c r="C12" s="5">
        <v>1103010</v>
      </c>
      <c r="D12" s="5">
        <v>1105785</v>
      </c>
      <c r="E12" s="110">
        <v>811.677795</v>
      </c>
      <c r="F12" s="110">
        <v>595.59999</v>
      </c>
      <c r="G12" s="23">
        <v>2.26</v>
      </c>
      <c r="H12" s="6">
        <v>8.96</v>
      </c>
      <c r="I12" s="66">
        <v>90.2</v>
      </c>
      <c r="L12" s="2">
        <v>1995</v>
      </c>
      <c r="M12" s="7">
        <f t="shared" si="1"/>
        <v>6.61159859376339</v>
      </c>
      <c r="N12" s="7">
        <f t="shared" si="2"/>
        <v>23.058471768210364</v>
      </c>
      <c r="O12" s="7">
        <f t="shared" si="0"/>
        <v>9.856850350050529</v>
      </c>
      <c r="P12" s="7">
        <f t="shared" si="0"/>
        <v>42.55943153450274</v>
      </c>
      <c r="Q12" s="7">
        <f t="shared" si="0"/>
        <v>35.63922556113326</v>
      </c>
      <c r="R12" s="7">
        <v>2.26</v>
      </c>
      <c r="S12" s="7">
        <v>8.96</v>
      </c>
      <c r="T12" s="7">
        <f t="shared" si="0"/>
        <v>9.068923821039899</v>
      </c>
    </row>
    <row r="13" spans="1:20" ht="16.5">
      <c r="A13" s="2">
        <v>1996</v>
      </c>
      <c r="B13" s="5">
        <v>1235301</v>
      </c>
      <c r="C13" s="5">
        <v>1346774</v>
      </c>
      <c r="D13" s="5">
        <v>1302327</v>
      </c>
      <c r="E13" s="110">
        <v>980.815585</v>
      </c>
      <c r="F13" s="110">
        <v>677.614813</v>
      </c>
      <c r="G13" s="23">
        <v>5.19</v>
      </c>
      <c r="H13" s="6">
        <v>8.52</v>
      </c>
      <c r="I13" s="66">
        <v>95.9</v>
      </c>
      <c r="L13" s="2">
        <v>1996</v>
      </c>
      <c r="M13" s="7">
        <f t="shared" si="1"/>
        <v>10.392705669138502</v>
      </c>
      <c r="N13" s="7">
        <f t="shared" si="2"/>
        <v>22.099890300178604</v>
      </c>
      <c r="O13" s="7">
        <f t="shared" si="0"/>
        <v>17.773979571073937</v>
      </c>
      <c r="P13" s="7">
        <f t="shared" si="0"/>
        <v>20.83804571738963</v>
      </c>
      <c r="Q13" s="7">
        <f t="shared" si="0"/>
        <v>13.770118263433817</v>
      </c>
      <c r="R13" s="7">
        <v>5.19</v>
      </c>
      <c r="S13" s="7">
        <v>8.52</v>
      </c>
      <c r="T13" s="7">
        <f t="shared" si="0"/>
        <v>6.319290465631933</v>
      </c>
    </row>
    <row r="14" spans="1:20" ht="16.5">
      <c r="A14" s="2">
        <v>1997</v>
      </c>
      <c r="B14" s="5">
        <v>1373083</v>
      </c>
      <c r="C14" s="5">
        <v>1479644</v>
      </c>
      <c r="D14" s="5">
        <v>1556853</v>
      </c>
      <c r="E14" s="110">
        <v>1116.326192</v>
      </c>
      <c r="F14" s="110">
        <v>866.623998</v>
      </c>
      <c r="G14" s="23">
        <v>6.39</v>
      </c>
      <c r="H14" s="6">
        <v>8.83</v>
      </c>
      <c r="I14" s="66">
        <v>101.5</v>
      </c>
      <c r="L14" s="2">
        <v>1997</v>
      </c>
      <c r="M14" s="7">
        <f t="shared" si="1"/>
        <v>11.153718810233304</v>
      </c>
      <c r="N14" s="7">
        <f t="shared" si="2"/>
        <v>9.865797825024835</v>
      </c>
      <c r="O14" s="7">
        <f t="shared" si="0"/>
        <v>19.54393942535171</v>
      </c>
      <c r="P14" s="7">
        <f t="shared" si="0"/>
        <v>13.81611477961986</v>
      </c>
      <c r="Q14" s="7">
        <f t="shared" si="0"/>
        <v>27.893307727911186</v>
      </c>
      <c r="R14" s="7">
        <v>6.39</v>
      </c>
      <c r="S14" s="7">
        <v>8.83</v>
      </c>
      <c r="T14" s="7">
        <f t="shared" si="0"/>
        <v>5.8394160583941535</v>
      </c>
    </row>
    <row r="15" spans="1:20" ht="16.5">
      <c r="A15" s="2">
        <v>1998</v>
      </c>
      <c r="B15" s="5">
        <v>1308074</v>
      </c>
      <c r="C15" s="5">
        <v>1602123</v>
      </c>
      <c r="D15" s="5">
        <v>1521714</v>
      </c>
      <c r="E15" s="110">
        <v>1131.798118</v>
      </c>
      <c r="F15" s="110">
        <v>939.180726</v>
      </c>
      <c r="G15" s="23">
        <v>8.31</v>
      </c>
      <c r="H15" s="6">
        <v>9.94</v>
      </c>
      <c r="I15" s="66">
        <v>104.4</v>
      </c>
      <c r="L15" s="2">
        <v>1998</v>
      </c>
      <c r="M15" s="7">
        <f t="shared" si="1"/>
        <v>-4.734528065674104</v>
      </c>
      <c r="N15" s="7">
        <f t="shared" si="2"/>
        <v>8.27759920629556</v>
      </c>
      <c r="O15" s="7">
        <f t="shared" si="0"/>
        <v>-2.2570531707232444</v>
      </c>
      <c r="P15" s="7">
        <f t="shared" si="0"/>
        <v>1.38596819736716</v>
      </c>
      <c r="Q15" s="7">
        <f t="shared" si="0"/>
        <v>8.37234235002111</v>
      </c>
      <c r="R15" s="7">
        <v>8.31</v>
      </c>
      <c r="S15" s="7">
        <v>9.94</v>
      </c>
      <c r="T15" s="7">
        <f t="shared" si="0"/>
        <v>2.857142857142869</v>
      </c>
    </row>
    <row r="16" spans="1:20" ht="16.5">
      <c r="A16" s="2">
        <v>1999</v>
      </c>
      <c r="B16" s="5">
        <v>1285946</v>
      </c>
      <c r="C16" s="5">
        <v>1734675</v>
      </c>
      <c r="D16" s="5">
        <v>1455650</v>
      </c>
      <c r="E16" s="110">
        <v>1311.43303</v>
      </c>
      <c r="F16" s="110">
        <v>853.074325</v>
      </c>
      <c r="G16" s="23">
        <v>5.76</v>
      </c>
      <c r="H16" s="6">
        <v>8.49</v>
      </c>
      <c r="I16" s="66">
        <v>100.2</v>
      </c>
      <c r="L16" s="2">
        <v>1999</v>
      </c>
      <c r="M16" s="7">
        <f t="shared" si="1"/>
        <v>-1.6916474144429094</v>
      </c>
      <c r="N16" s="7">
        <f t="shared" si="2"/>
        <v>8.273522070402839</v>
      </c>
      <c r="O16" s="7">
        <f t="shared" si="0"/>
        <v>-4.341420266883267</v>
      </c>
      <c r="P16" s="7">
        <f t="shared" si="0"/>
        <v>15.87163904437594</v>
      </c>
      <c r="Q16" s="7">
        <f t="shared" si="0"/>
        <v>-9.168246176295568</v>
      </c>
      <c r="R16" s="7">
        <v>5.76</v>
      </c>
      <c r="S16" s="7">
        <v>8.49</v>
      </c>
      <c r="T16" s="7">
        <f t="shared" si="0"/>
        <v>-4.0229885057471275</v>
      </c>
    </row>
    <row r="17" spans="1:20" ht="16.5">
      <c r="A17" s="2">
        <v>2000</v>
      </c>
      <c r="B17" s="5">
        <v>1337501</v>
      </c>
      <c r="C17" s="5">
        <v>1834354</v>
      </c>
      <c r="D17" s="5">
        <v>1502489</v>
      </c>
      <c r="E17" s="110">
        <v>1421.524971</v>
      </c>
      <c r="F17" s="110">
        <v>882.954866</v>
      </c>
      <c r="G17" s="23">
        <v>5.4</v>
      </c>
      <c r="H17" s="6">
        <v>9.22</v>
      </c>
      <c r="I17" s="66">
        <v>96.5</v>
      </c>
      <c r="L17" s="2">
        <v>2000</v>
      </c>
      <c r="M17" s="7">
        <f t="shared" si="1"/>
        <v>4.0091108024753686</v>
      </c>
      <c r="N17" s="7">
        <f t="shared" si="2"/>
        <v>5.746263709340371</v>
      </c>
      <c r="O17" s="7">
        <f t="shared" si="0"/>
        <v>3.21773778037302</v>
      </c>
      <c r="P17" s="7">
        <f t="shared" si="0"/>
        <v>8.394781775475035</v>
      </c>
      <c r="Q17" s="7">
        <f t="shared" si="0"/>
        <v>3.502689053500707</v>
      </c>
      <c r="R17" s="7">
        <v>5.4</v>
      </c>
      <c r="S17" s="7">
        <v>9.22</v>
      </c>
      <c r="T17" s="7">
        <f t="shared" si="0"/>
        <v>-3.6926147704590795</v>
      </c>
    </row>
    <row r="18" spans="1:20" ht="16.5">
      <c r="A18" s="2">
        <v>2001</v>
      </c>
      <c r="B18" s="5">
        <v>1321142</v>
      </c>
      <c r="C18" s="5">
        <v>1835557</v>
      </c>
      <c r="D18" s="5">
        <v>1507355</v>
      </c>
      <c r="E18" s="110">
        <v>1861.983243</v>
      </c>
      <c r="F18" s="110">
        <v>789.702495</v>
      </c>
      <c r="G18" s="23">
        <v>2.53</v>
      </c>
      <c r="H18" s="6">
        <v>7</v>
      </c>
      <c r="I18" s="66">
        <v>94.9</v>
      </c>
      <c r="L18" s="2">
        <v>2001</v>
      </c>
      <c r="M18" s="7">
        <f t="shared" si="1"/>
        <v>-1.2231018892696177</v>
      </c>
      <c r="N18" s="7">
        <f t="shared" si="2"/>
        <v>0.0655816707135104</v>
      </c>
      <c r="O18" s="7">
        <f t="shared" si="0"/>
        <v>0.3238626039857806</v>
      </c>
      <c r="P18" s="7">
        <f t="shared" si="0"/>
        <v>30.984912751138705</v>
      </c>
      <c r="Q18" s="7">
        <f t="shared" si="0"/>
        <v>-10.561397257195704</v>
      </c>
      <c r="R18" s="7">
        <v>2.53</v>
      </c>
      <c r="S18" s="7">
        <v>7</v>
      </c>
      <c r="T18" s="7">
        <f t="shared" si="0"/>
        <v>-1.6580310880829008</v>
      </c>
    </row>
    <row r="19" spans="1:20" ht="16.5">
      <c r="A19" s="2">
        <v>2002</v>
      </c>
      <c r="B19" s="5">
        <v>1297341</v>
      </c>
      <c r="C19" s="5">
        <v>1803988</v>
      </c>
      <c r="D19" s="5">
        <v>1490679</v>
      </c>
      <c r="E19" s="110">
        <v>2667.001166</v>
      </c>
      <c r="F19" s="110">
        <v>725.756896</v>
      </c>
      <c r="G19" s="23">
        <v>0.74</v>
      </c>
      <c r="H19" s="6">
        <v>5.11</v>
      </c>
      <c r="I19" s="66">
        <v>92</v>
      </c>
      <c r="L19" s="2">
        <v>2002</v>
      </c>
      <c r="M19" s="7">
        <f t="shared" si="1"/>
        <v>-1.8015474491008487</v>
      </c>
      <c r="N19" s="7">
        <f t="shared" si="2"/>
        <v>-1.719859421418135</v>
      </c>
      <c r="O19" s="7">
        <f t="shared" si="0"/>
        <v>-1.106308732846606</v>
      </c>
      <c r="P19" s="7">
        <f t="shared" si="0"/>
        <v>43.234434360588935</v>
      </c>
      <c r="Q19" s="7">
        <f t="shared" si="0"/>
        <v>-8.097429019772818</v>
      </c>
      <c r="R19" s="7">
        <v>0.74</v>
      </c>
      <c r="S19" s="7">
        <v>5.11</v>
      </c>
      <c r="T19" s="7">
        <f t="shared" si="0"/>
        <v>-3.0558482613277205</v>
      </c>
    </row>
    <row r="20" spans="1:20" ht="16.5">
      <c r="A20" s="2">
        <v>2003</v>
      </c>
      <c r="B20" s="5">
        <v>1256669</v>
      </c>
      <c r="C20" s="5">
        <v>1914413</v>
      </c>
      <c r="D20" s="5">
        <v>1464532</v>
      </c>
      <c r="E20" s="110">
        <v>2280.875314</v>
      </c>
      <c r="F20" s="110">
        <v>652.570991</v>
      </c>
      <c r="G20" s="23">
        <v>0.12</v>
      </c>
      <c r="H20" s="6">
        <v>5</v>
      </c>
      <c r="I20" s="66">
        <v>89.7</v>
      </c>
      <c r="L20" s="2">
        <v>2003</v>
      </c>
      <c r="M20" s="7">
        <f t="shared" si="1"/>
        <v>-3.135027722086947</v>
      </c>
      <c r="N20" s="7">
        <f t="shared" si="2"/>
        <v>6.121160451178165</v>
      </c>
      <c r="O20" s="7">
        <f t="shared" si="0"/>
        <v>-1.7540328937350025</v>
      </c>
      <c r="P20" s="7">
        <f t="shared" si="0"/>
        <v>-14.477903381614055</v>
      </c>
      <c r="Q20" s="7">
        <f t="shared" si="0"/>
        <v>-10.084079862466776</v>
      </c>
      <c r="R20" s="7">
        <v>0.12</v>
      </c>
      <c r="S20" s="7">
        <v>5</v>
      </c>
      <c r="T20" s="7">
        <f t="shared" si="0"/>
        <v>-2.500000000000002</v>
      </c>
    </row>
    <row r="21" spans="1:20" ht="16.5">
      <c r="A21" s="2">
        <v>2004</v>
      </c>
      <c r="B21" s="5">
        <v>1316949</v>
      </c>
      <c r="C21" s="5">
        <v>2005942</v>
      </c>
      <c r="D21" s="5">
        <v>1581493</v>
      </c>
      <c r="E21" s="110">
        <v>4101.274457</v>
      </c>
      <c r="F21" s="110">
        <v>569.444965</v>
      </c>
      <c r="G21" s="23">
        <v>0.27</v>
      </c>
      <c r="H21" s="6">
        <v>5.02</v>
      </c>
      <c r="I21" s="66">
        <v>89.3</v>
      </c>
      <c r="L21" s="2">
        <v>2004</v>
      </c>
      <c r="M21" s="7">
        <f t="shared" si="1"/>
        <v>4.796808069587133</v>
      </c>
      <c r="N21" s="7">
        <f t="shared" si="2"/>
        <v>4.781047767644697</v>
      </c>
      <c r="O21" s="7">
        <f aca="true" t="shared" si="3" ref="O21:T29">((D21/D20)-1)*100</f>
        <v>7.9862372416580785</v>
      </c>
      <c r="P21" s="7">
        <f t="shared" si="3"/>
        <v>79.81142729838851</v>
      </c>
      <c r="Q21" s="7">
        <f t="shared" si="3"/>
        <v>-12.738234942472337</v>
      </c>
      <c r="R21" s="7">
        <v>0.27</v>
      </c>
      <c r="S21" s="7">
        <v>5.02</v>
      </c>
      <c r="T21" s="7">
        <f t="shared" si="3"/>
        <v>-0.4459308807134965</v>
      </c>
    </row>
    <row r="22" spans="1:20" ht="16.5">
      <c r="A22" s="2">
        <v>2005</v>
      </c>
      <c r="B22" s="5">
        <v>1412125</v>
      </c>
      <c r="C22" s="5">
        <v>2115436</v>
      </c>
      <c r="D22" s="5">
        <v>1749925</v>
      </c>
      <c r="E22" s="110">
        <v>4441.740854</v>
      </c>
      <c r="F22" s="110">
        <v>546.85425</v>
      </c>
      <c r="G22" s="23">
        <v>1.75</v>
      </c>
      <c r="H22" s="6">
        <v>6.12</v>
      </c>
      <c r="I22" s="66">
        <v>90.1</v>
      </c>
      <c r="L22" s="2">
        <v>2005</v>
      </c>
      <c r="M22" s="7">
        <f t="shared" si="1"/>
        <v>7.227007272111519</v>
      </c>
      <c r="N22" s="7">
        <f t="shared" si="2"/>
        <v>5.4584828474602</v>
      </c>
      <c r="O22" s="7">
        <f t="shared" si="3"/>
        <v>10.650189409627476</v>
      </c>
      <c r="P22" s="7">
        <f t="shared" si="3"/>
        <v>8.301478005669583</v>
      </c>
      <c r="Q22" s="7">
        <f t="shared" si="3"/>
        <v>-3.9671463246672256</v>
      </c>
      <c r="R22" s="7">
        <v>1.75</v>
      </c>
      <c r="S22" s="7">
        <v>6.12</v>
      </c>
      <c r="T22" s="7">
        <f t="shared" si="3"/>
        <v>0.8958566629339249</v>
      </c>
    </row>
    <row r="23" spans="1:20" ht="16.5">
      <c r="A23" s="2">
        <v>2006</v>
      </c>
      <c r="B23" s="5">
        <v>1503351</v>
      </c>
      <c r="C23" s="5">
        <v>2550758</v>
      </c>
      <c r="D23" s="5">
        <v>1870410</v>
      </c>
      <c r="E23" s="110">
        <v>4597.703096</v>
      </c>
      <c r="F23" s="110">
        <v>592.633516</v>
      </c>
      <c r="G23" s="23">
        <v>3.02</v>
      </c>
      <c r="H23" s="6">
        <v>7.9</v>
      </c>
      <c r="I23" s="66">
        <v>92</v>
      </c>
      <c r="L23" s="2">
        <v>2006</v>
      </c>
      <c r="M23" s="7">
        <f t="shared" si="1"/>
        <v>6.460192971585377</v>
      </c>
      <c r="N23" s="7">
        <f t="shared" si="2"/>
        <v>20.578358314787117</v>
      </c>
      <c r="O23" s="7">
        <f t="shared" si="3"/>
        <v>6.885152220809454</v>
      </c>
      <c r="P23" s="7">
        <f t="shared" si="3"/>
        <v>3.5112863880734757</v>
      </c>
      <c r="Q23" s="7">
        <f t="shared" si="3"/>
        <v>8.371383417062228</v>
      </c>
      <c r="R23" s="7">
        <v>3.02</v>
      </c>
      <c r="S23" s="7">
        <v>7.9</v>
      </c>
      <c r="T23" s="7">
        <f t="shared" si="3"/>
        <v>2.1087680355160954</v>
      </c>
    </row>
    <row r="24" spans="1:20" ht="16.5">
      <c r="A24" s="2">
        <v>2007</v>
      </c>
      <c r="B24" s="5">
        <v>1650756</v>
      </c>
      <c r="C24" s="5">
        <v>3055928</v>
      </c>
      <c r="D24" s="5">
        <v>2127306</v>
      </c>
      <c r="E24" s="110">
        <v>4690.7</v>
      </c>
      <c r="F24" s="110">
        <v>583</v>
      </c>
      <c r="G24" s="23">
        <v>2.79</v>
      </c>
      <c r="H24" s="6">
        <v>7.59</v>
      </c>
      <c r="I24" s="66">
        <v>93.8</v>
      </c>
      <c r="L24" s="2">
        <v>2007</v>
      </c>
      <c r="M24" s="7">
        <f t="shared" si="1"/>
        <v>9.805095416838782</v>
      </c>
      <c r="N24" s="7">
        <f t="shared" si="2"/>
        <v>19.80470119078328</v>
      </c>
      <c r="O24" s="7">
        <f t="shared" si="3"/>
        <v>13.734742650007226</v>
      </c>
      <c r="P24" s="7">
        <f t="shared" si="3"/>
        <v>2.022681805636961</v>
      </c>
      <c r="Q24" s="7">
        <f t="shared" si="3"/>
        <v>-1.6255435678059094</v>
      </c>
      <c r="R24" s="7">
        <v>2.79</v>
      </c>
      <c r="S24" s="7">
        <v>7.59</v>
      </c>
      <c r="T24" s="7">
        <f t="shared" si="3"/>
        <v>1.9565217391304346</v>
      </c>
    </row>
    <row r="25" spans="1:20" ht="16.5">
      <c r="A25" s="2">
        <v>2008</v>
      </c>
      <c r="B25" s="5">
        <v>1707487</v>
      </c>
      <c r="C25" s="5">
        <v>3012983</v>
      </c>
      <c r="D25" s="5">
        <v>2293348</v>
      </c>
      <c r="E25" s="110">
        <v>5010.9</v>
      </c>
      <c r="F25" s="110">
        <v>658</v>
      </c>
      <c r="G25" s="23">
        <v>0.97</v>
      </c>
      <c r="H25" s="6">
        <v>5.39</v>
      </c>
      <c r="I25" s="66">
        <v>97.8</v>
      </c>
      <c r="L25" s="2">
        <v>2008</v>
      </c>
      <c r="M25" s="7">
        <f t="shared" si="1"/>
        <v>3.4366678055387956</v>
      </c>
      <c r="N25" s="7">
        <f t="shared" si="2"/>
        <v>-1.4053014338034187</v>
      </c>
      <c r="O25" s="7">
        <f t="shared" si="3"/>
        <v>7.805271079948062</v>
      </c>
      <c r="P25" s="7">
        <f t="shared" si="3"/>
        <v>6.826273264118354</v>
      </c>
      <c r="Q25" s="7">
        <f t="shared" si="3"/>
        <v>12.86449399656946</v>
      </c>
      <c r="R25" s="7">
        <v>0.97</v>
      </c>
      <c r="S25" s="7">
        <v>5.39</v>
      </c>
      <c r="T25" s="7">
        <f t="shared" si="3"/>
        <v>4.264392324093813</v>
      </c>
    </row>
    <row r="26" spans="1:20" ht="16.5">
      <c r="A26" s="2">
        <v>2009</v>
      </c>
      <c r="B26" s="5">
        <v>1659245</v>
      </c>
      <c r="C26" s="5">
        <v>3357238</v>
      </c>
      <c r="D26" s="5">
        <v>2351944</v>
      </c>
      <c r="E26" s="110">
        <v>6050.1</v>
      </c>
      <c r="F26" s="110">
        <v>671.5</v>
      </c>
      <c r="G26" s="23">
        <v>0.3</v>
      </c>
      <c r="H26" s="6">
        <v>5</v>
      </c>
      <c r="I26" s="66">
        <v>98.4</v>
      </c>
      <c r="L26" s="2">
        <v>2009</v>
      </c>
      <c r="M26" s="7">
        <f t="shared" si="1"/>
        <v>-2.8253216569145145</v>
      </c>
      <c r="N26" s="7">
        <f t="shared" si="2"/>
        <v>11.42571995925632</v>
      </c>
      <c r="O26" s="7">
        <f t="shared" si="3"/>
        <v>2.555041799151292</v>
      </c>
      <c r="P26" s="7">
        <f t="shared" si="3"/>
        <v>20.73878943902294</v>
      </c>
      <c r="Q26" s="7">
        <f t="shared" si="3"/>
        <v>2.0516717325227862</v>
      </c>
      <c r="R26" s="7">
        <v>0.3</v>
      </c>
      <c r="S26" s="7">
        <v>5</v>
      </c>
      <c r="T26" s="7">
        <f t="shared" si="3"/>
        <v>0.6134969325153561</v>
      </c>
    </row>
    <row r="27" spans="1:20" ht="16.5">
      <c r="A27" s="65">
        <v>2010</v>
      </c>
      <c r="B27" s="5">
        <v>1776783</v>
      </c>
      <c r="C27" s="5">
        <v>3607063</v>
      </c>
      <c r="D27" s="5">
        <v>2784510</v>
      </c>
      <c r="E27" s="110">
        <v>6726.37</v>
      </c>
      <c r="F27" s="110">
        <v>575.63</v>
      </c>
      <c r="G27" s="7">
        <v>0.16</v>
      </c>
      <c r="H27" s="6">
        <v>5</v>
      </c>
      <c r="I27" s="66">
        <v>100.7</v>
      </c>
      <c r="L27" s="65">
        <v>2010</v>
      </c>
      <c r="M27" s="7">
        <f t="shared" si="1"/>
        <v>7.083824269471961</v>
      </c>
      <c r="N27" s="7">
        <f t="shared" si="2"/>
        <v>7.441384852667587</v>
      </c>
      <c r="O27" s="7">
        <f t="shared" si="3"/>
        <v>18.39184946580361</v>
      </c>
      <c r="P27" s="7">
        <f t="shared" si="3"/>
        <v>11.17783177137568</v>
      </c>
      <c r="Q27" s="7">
        <f t="shared" si="3"/>
        <v>-14.276991809381979</v>
      </c>
      <c r="R27" s="7">
        <v>0.16</v>
      </c>
      <c r="S27" s="7">
        <v>5</v>
      </c>
      <c r="T27" s="7">
        <f t="shared" si="3"/>
        <v>2.3373983739837456</v>
      </c>
    </row>
    <row r="28" spans="1:20" ht="16.5">
      <c r="A28" s="84">
        <v>2011</v>
      </c>
      <c r="B28" s="5">
        <v>1936058</v>
      </c>
      <c r="C28" s="5">
        <v>3730717.958</v>
      </c>
      <c r="D28" s="5">
        <v>3123489.253</v>
      </c>
      <c r="E28" s="111">
        <v>6989.4</v>
      </c>
      <c r="F28" s="111">
        <v>489.26</v>
      </c>
      <c r="G28" s="13">
        <v>0.16</v>
      </c>
      <c r="H28" s="13">
        <v>5</v>
      </c>
      <c r="I28" s="112">
        <v>106</v>
      </c>
      <c r="L28" s="84">
        <v>2011</v>
      </c>
      <c r="M28" s="7">
        <f t="shared" si="1"/>
        <v>8.964234799635062</v>
      </c>
      <c r="N28" s="7">
        <f t="shared" si="2"/>
        <v>3.4281341357220496</v>
      </c>
      <c r="O28" s="7">
        <f t="shared" si="3"/>
        <v>12.173748810383156</v>
      </c>
      <c r="P28" s="7">
        <f t="shared" si="3"/>
        <v>3.9104301428556587</v>
      </c>
      <c r="Q28" s="7">
        <f t="shared" si="3"/>
        <v>-15.004429928947417</v>
      </c>
      <c r="R28" s="7">
        <v>0.16</v>
      </c>
      <c r="S28" s="7">
        <v>5</v>
      </c>
      <c r="T28" s="7">
        <f t="shared" si="3"/>
        <v>5.263157894736836</v>
      </c>
    </row>
    <row r="29" spans="1:20" ht="16.5">
      <c r="A29" s="84">
        <v>2012</v>
      </c>
      <c r="B29" s="5">
        <v>2040104</v>
      </c>
      <c r="C29" s="5">
        <v>4167740.134</v>
      </c>
      <c r="D29" s="5">
        <v>3290446.507</v>
      </c>
      <c r="E29" s="111">
        <v>8631.68</v>
      </c>
      <c r="F29" s="111">
        <v>425.14</v>
      </c>
      <c r="G29" s="13">
        <v>0.16</v>
      </c>
      <c r="H29" s="13">
        <v>5</v>
      </c>
      <c r="I29" s="112">
        <v>110.3</v>
      </c>
      <c r="L29" s="84">
        <v>2012</v>
      </c>
      <c r="M29" s="7">
        <f t="shared" si="1"/>
        <v>5.374115858099282</v>
      </c>
      <c r="N29" s="7">
        <f t="shared" si="2"/>
        <v>11.714157460305131</v>
      </c>
      <c r="O29" s="7">
        <f t="shared" si="3"/>
        <v>5.345216214195192</v>
      </c>
      <c r="P29" s="7">
        <f t="shared" si="3"/>
        <v>23.496723610038075</v>
      </c>
      <c r="Q29" s="7">
        <f t="shared" si="3"/>
        <v>-13.10550627478233</v>
      </c>
      <c r="R29" s="7">
        <v>0.16</v>
      </c>
      <c r="S29" s="7">
        <v>5</v>
      </c>
      <c r="T29" s="7">
        <f t="shared" si="3"/>
        <v>4.056603773584899</v>
      </c>
    </row>
    <row r="33" spans="1:12" ht="16.5">
      <c r="A33" t="s">
        <v>148</v>
      </c>
      <c r="L33" t="s">
        <v>150</v>
      </c>
    </row>
    <row r="34" spans="1:12" ht="16.5">
      <c r="A34" t="s">
        <v>129</v>
      </c>
      <c r="L34" t="s">
        <v>129</v>
      </c>
    </row>
    <row r="35" spans="1:9" ht="16.5">
      <c r="A35" s="3" t="s">
        <v>5</v>
      </c>
      <c r="B35" s="3" t="s">
        <v>139</v>
      </c>
      <c r="C35" s="3" t="s">
        <v>140</v>
      </c>
      <c r="D35" s="3" t="s">
        <v>141</v>
      </c>
      <c r="E35" s="3" t="s">
        <v>142</v>
      </c>
      <c r="F35" s="3" t="s">
        <v>143</v>
      </c>
      <c r="G35" s="3" t="s">
        <v>144</v>
      </c>
      <c r="H35" s="3" t="s">
        <v>145</v>
      </c>
      <c r="I35" s="3" t="s">
        <v>146</v>
      </c>
    </row>
    <row r="36" spans="1:20" ht="16.5">
      <c r="A36" s="2">
        <v>1987</v>
      </c>
      <c r="B36" s="39">
        <v>3291857</v>
      </c>
      <c r="C36" s="40">
        <v>39644</v>
      </c>
      <c r="D36" s="40">
        <v>23048</v>
      </c>
      <c r="E36" s="37">
        <v>2931.552787</v>
      </c>
      <c r="F36" s="36">
        <v>2788.214488</v>
      </c>
      <c r="G36" s="36">
        <v>5</v>
      </c>
      <c r="H36" s="36">
        <v>6.75</v>
      </c>
      <c r="I36" s="36">
        <v>63.23</v>
      </c>
      <c r="L36" s="3" t="s">
        <v>5</v>
      </c>
      <c r="M36" s="3" t="s">
        <v>139</v>
      </c>
      <c r="N36" s="3" t="s">
        <v>140</v>
      </c>
      <c r="O36" s="3" t="s">
        <v>141</v>
      </c>
      <c r="P36" s="3" t="s">
        <v>113</v>
      </c>
      <c r="Q36" s="3" t="s">
        <v>114</v>
      </c>
      <c r="R36" s="3" t="s">
        <v>96</v>
      </c>
      <c r="S36" s="3" t="s">
        <v>97</v>
      </c>
      <c r="T36" s="3" t="s">
        <v>146</v>
      </c>
    </row>
    <row r="37" spans="1:20" ht="16.5">
      <c r="A37" s="2">
        <v>1988</v>
      </c>
      <c r="B37" s="39">
        <v>3488550</v>
      </c>
      <c r="C37" s="40">
        <v>48812</v>
      </c>
      <c r="D37" s="40">
        <v>31988</v>
      </c>
      <c r="E37" s="37">
        <v>3651.041506</v>
      </c>
      <c r="F37" s="36">
        <v>3673.916806</v>
      </c>
      <c r="G37" s="36">
        <v>5.25</v>
      </c>
      <c r="H37" s="36">
        <v>7</v>
      </c>
      <c r="I37" s="36">
        <v>64.04</v>
      </c>
      <c r="L37" s="2">
        <v>1988</v>
      </c>
      <c r="M37" s="7">
        <f aca="true" t="shared" si="4" ref="M37:M61">((B37/B36)-1)*100</f>
        <v>5.975138045182393</v>
      </c>
      <c r="N37" s="7">
        <f aca="true" t="shared" si="5" ref="N37:T52">((C37/C36)-1)*100</f>
        <v>23.125819796186065</v>
      </c>
      <c r="O37" s="7">
        <f t="shared" si="5"/>
        <v>38.78861506421381</v>
      </c>
      <c r="P37" s="7">
        <f t="shared" si="5"/>
        <v>24.542922173892954</v>
      </c>
      <c r="Q37" s="7">
        <f t="shared" si="5"/>
        <v>31.765931990236474</v>
      </c>
      <c r="R37" s="7">
        <v>5.25</v>
      </c>
      <c r="S37" s="7">
        <v>7</v>
      </c>
      <c r="T37" s="7">
        <f t="shared" si="5"/>
        <v>1.2810374822078252</v>
      </c>
    </row>
    <row r="38" spans="1:20" ht="16.5">
      <c r="A38" s="2">
        <v>1989</v>
      </c>
      <c r="B38" s="39">
        <v>4003227</v>
      </c>
      <c r="C38" s="40">
        <v>58673</v>
      </c>
      <c r="D38" s="40">
        <v>41529</v>
      </c>
      <c r="E38" s="37">
        <v>4401.253476</v>
      </c>
      <c r="F38" s="36">
        <v>4753.756866</v>
      </c>
      <c r="G38" s="36">
        <v>9.5</v>
      </c>
      <c r="H38" s="36">
        <v>10.375</v>
      </c>
      <c r="I38" s="36">
        <v>66.87</v>
      </c>
      <c r="L38" s="2">
        <v>1989</v>
      </c>
      <c r="M38" s="7">
        <f t="shared" si="4"/>
        <v>14.753321580599387</v>
      </c>
      <c r="N38" s="7">
        <f t="shared" si="5"/>
        <v>20.201999508317627</v>
      </c>
      <c r="O38" s="7">
        <f t="shared" si="5"/>
        <v>29.82681005377017</v>
      </c>
      <c r="P38" s="7">
        <f t="shared" si="5"/>
        <v>20.54788938353964</v>
      </c>
      <c r="Q38" s="7">
        <f t="shared" si="5"/>
        <v>29.392066206738154</v>
      </c>
      <c r="R38" s="7">
        <v>9.5</v>
      </c>
      <c r="S38" s="7">
        <v>10.375</v>
      </c>
      <c r="T38" s="7">
        <f t="shared" si="5"/>
        <v>4.4191130543410395</v>
      </c>
    </row>
    <row r="39" spans="1:20" ht="16.5">
      <c r="A39" s="2">
        <v>1990</v>
      </c>
      <c r="B39" s="39">
        <v>4430055</v>
      </c>
      <c r="C39" s="40">
        <v>64715</v>
      </c>
      <c r="D39" s="40">
        <v>46494</v>
      </c>
      <c r="E39" s="37">
        <v>5183.417077</v>
      </c>
      <c r="F39" s="36">
        <v>5644.199455</v>
      </c>
      <c r="G39" s="36">
        <v>9.5</v>
      </c>
      <c r="H39" s="36">
        <v>10</v>
      </c>
      <c r="I39" s="36">
        <v>69.63</v>
      </c>
      <c r="L39" s="2">
        <v>1990</v>
      </c>
      <c r="M39" s="7">
        <f t="shared" si="4"/>
        <v>10.662098352154391</v>
      </c>
      <c r="N39" s="7">
        <f t="shared" si="5"/>
        <v>10.29775194723297</v>
      </c>
      <c r="O39" s="7">
        <f t="shared" si="5"/>
        <v>11.955500975222133</v>
      </c>
      <c r="P39" s="7">
        <f t="shared" si="5"/>
        <v>17.77138274959922</v>
      </c>
      <c r="Q39" s="7">
        <f t="shared" si="5"/>
        <v>18.731344788974337</v>
      </c>
      <c r="R39" s="7">
        <v>9.5</v>
      </c>
      <c r="S39" s="7">
        <v>10</v>
      </c>
      <c r="T39" s="7">
        <f t="shared" si="5"/>
        <v>4.127411395244485</v>
      </c>
    </row>
    <row r="40" spans="1:20" ht="16.5">
      <c r="A40" s="2">
        <v>1991</v>
      </c>
      <c r="B40" s="39">
        <v>4958220</v>
      </c>
      <c r="C40" s="40">
        <v>75765</v>
      </c>
      <c r="D40" s="40">
        <v>56949</v>
      </c>
      <c r="E40" s="37">
        <v>6080.065383</v>
      </c>
      <c r="F40" s="36">
        <v>6621.172277</v>
      </c>
      <c r="G40" s="36">
        <v>8.262</v>
      </c>
      <c r="H40" s="36">
        <v>8.646999999999998</v>
      </c>
      <c r="I40" s="36">
        <v>72.15</v>
      </c>
      <c r="L40" s="2">
        <v>1991</v>
      </c>
      <c r="M40" s="7">
        <f t="shared" si="4"/>
        <v>11.92231247693314</v>
      </c>
      <c r="N40" s="7">
        <f t="shared" si="5"/>
        <v>17.074866723325343</v>
      </c>
      <c r="O40" s="7">
        <f t="shared" si="5"/>
        <v>22.486772486772487</v>
      </c>
      <c r="P40" s="7">
        <f t="shared" si="5"/>
        <v>17.298401665932552</v>
      </c>
      <c r="Q40" s="7">
        <f t="shared" si="5"/>
        <v>17.309324905847067</v>
      </c>
      <c r="R40" s="7">
        <v>8.262</v>
      </c>
      <c r="S40" s="7">
        <v>8.646999999999998</v>
      </c>
      <c r="T40" s="7">
        <f t="shared" si="5"/>
        <v>3.6191296854804156</v>
      </c>
    </row>
    <row r="41" spans="1:20" ht="16.5">
      <c r="A41" s="2">
        <v>1992</v>
      </c>
      <c r="B41" s="39">
        <v>5534544</v>
      </c>
      <c r="C41" s="40">
        <v>90737</v>
      </c>
      <c r="D41" s="40">
        <v>72761</v>
      </c>
      <c r="E41" s="37">
        <v>7364.211307</v>
      </c>
      <c r="F41" s="36">
        <v>8061.455136</v>
      </c>
      <c r="G41" s="36">
        <v>7.79</v>
      </c>
      <c r="H41" s="36">
        <v>8.298</v>
      </c>
      <c r="I41" s="38">
        <v>75.37</v>
      </c>
      <c r="L41" s="2">
        <v>1992</v>
      </c>
      <c r="M41" s="7">
        <f t="shared" si="4"/>
        <v>11.623606858913082</v>
      </c>
      <c r="N41" s="7">
        <f t="shared" si="5"/>
        <v>19.761103411865633</v>
      </c>
      <c r="O41" s="7">
        <f t="shared" si="5"/>
        <v>27.76519341867285</v>
      </c>
      <c r="P41" s="7">
        <f t="shared" si="5"/>
        <v>21.120593992138637</v>
      </c>
      <c r="Q41" s="7">
        <f t="shared" si="5"/>
        <v>21.752686665518706</v>
      </c>
      <c r="R41" s="7">
        <v>7.79</v>
      </c>
      <c r="S41" s="7">
        <v>8.298</v>
      </c>
      <c r="T41" s="7">
        <f t="shared" si="5"/>
        <v>4.462924462924467</v>
      </c>
    </row>
    <row r="42" spans="1:20" ht="16.5">
      <c r="A42" s="2">
        <v>1993</v>
      </c>
      <c r="B42" s="39">
        <v>6110101</v>
      </c>
      <c r="C42" s="40">
        <v>104544</v>
      </c>
      <c r="D42" s="40">
        <v>84390</v>
      </c>
      <c r="E42" s="37">
        <v>8794.758009</v>
      </c>
      <c r="F42" s="36">
        <v>9888.253474</v>
      </c>
      <c r="G42" s="36">
        <v>7.585</v>
      </c>
      <c r="H42" s="36">
        <v>8.03</v>
      </c>
      <c r="I42" s="38">
        <v>77.59</v>
      </c>
      <c r="L42" s="2">
        <v>1993</v>
      </c>
      <c r="M42" s="7">
        <f t="shared" si="4"/>
        <v>10.39935720088232</v>
      </c>
      <c r="N42" s="7">
        <f t="shared" si="5"/>
        <v>15.216504843669076</v>
      </c>
      <c r="O42" s="7">
        <f t="shared" si="5"/>
        <v>15.982463132722202</v>
      </c>
      <c r="P42" s="7">
        <f t="shared" si="5"/>
        <v>19.425660703681924</v>
      </c>
      <c r="Q42" s="7">
        <f t="shared" si="5"/>
        <v>22.66090063370911</v>
      </c>
      <c r="R42" s="7">
        <v>7.585</v>
      </c>
      <c r="S42" s="7">
        <v>8.03</v>
      </c>
      <c r="T42" s="7">
        <f t="shared" si="5"/>
        <v>2.945469019503788</v>
      </c>
    </row>
    <row r="43" spans="1:20" ht="16.5">
      <c r="A43" s="2">
        <v>1994</v>
      </c>
      <c r="B43" s="39">
        <v>6685505</v>
      </c>
      <c r="C43" s="40">
        <v>120314</v>
      </c>
      <c r="D43" s="40">
        <v>99044</v>
      </c>
      <c r="E43" s="37">
        <v>10332.480593</v>
      </c>
      <c r="F43" s="36">
        <v>11802.082525</v>
      </c>
      <c r="G43" s="36">
        <v>7.29</v>
      </c>
      <c r="H43" s="36">
        <v>7.935</v>
      </c>
      <c r="I43" s="36">
        <v>80.77</v>
      </c>
      <c r="L43" s="2">
        <v>1994</v>
      </c>
      <c r="M43" s="7">
        <f t="shared" si="4"/>
        <v>9.417258405384787</v>
      </c>
      <c r="N43" s="7">
        <f t="shared" si="5"/>
        <v>15.084557698194057</v>
      </c>
      <c r="O43" s="7">
        <f t="shared" si="5"/>
        <v>17.364616660741806</v>
      </c>
      <c r="P43" s="7">
        <f t="shared" si="5"/>
        <v>17.484535474727014</v>
      </c>
      <c r="Q43" s="7">
        <f t="shared" si="5"/>
        <v>19.354571118470922</v>
      </c>
      <c r="R43" s="7">
        <v>7.29</v>
      </c>
      <c r="S43" s="7">
        <v>7.935</v>
      </c>
      <c r="T43" s="7">
        <f t="shared" si="5"/>
        <v>4.098466297203229</v>
      </c>
    </row>
    <row r="44" spans="1:20" ht="16.5">
      <c r="A44" s="2">
        <v>1995</v>
      </c>
      <c r="B44" s="39">
        <v>7277545</v>
      </c>
      <c r="C44" s="40">
        <v>131309</v>
      </c>
      <c r="D44" s="40">
        <v>108028</v>
      </c>
      <c r="E44" s="37">
        <v>11642.201763</v>
      </c>
      <c r="F44" s="36">
        <v>13350.20116</v>
      </c>
      <c r="G44" s="36">
        <v>6.73</v>
      </c>
      <c r="H44" s="36">
        <v>7.67</v>
      </c>
      <c r="I44" s="36">
        <v>83.73</v>
      </c>
      <c r="L44" s="2">
        <v>1995</v>
      </c>
      <c r="M44" s="7">
        <f t="shared" si="4"/>
        <v>8.855576355114536</v>
      </c>
      <c r="N44" s="7">
        <f t="shared" si="5"/>
        <v>9.138587363066652</v>
      </c>
      <c r="O44" s="7">
        <f t="shared" si="5"/>
        <v>9.070716045393956</v>
      </c>
      <c r="P44" s="7">
        <f t="shared" si="5"/>
        <v>12.675767045595055</v>
      </c>
      <c r="Q44" s="7">
        <f t="shared" si="5"/>
        <v>13.117334434161654</v>
      </c>
      <c r="R44" s="7">
        <v>6.73</v>
      </c>
      <c r="S44" s="7">
        <v>7.67</v>
      </c>
      <c r="T44" s="7">
        <f t="shared" si="5"/>
        <v>3.664727002599988</v>
      </c>
    </row>
    <row r="45" spans="1:20" ht="16.5">
      <c r="A45" s="2">
        <v>1996</v>
      </c>
      <c r="B45" s="39">
        <v>7906075</v>
      </c>
      <c r="C45" s="40">
        <v>142609</v>
      </c>
      <c r="D45" s="40">
        <v>112052</v>
      </c>
      <c r="E45" s="37">
        <v>12564.681856</v>
      </c>
      <c r="F45" s="36">
        <v>13455.553565</v>
      </c>
      <c r="G45" s="36">
        <v>6.02</v>
      </c>
      <c r="H45" s="36">
        <v>7.38</v>
      </c>
      <c r="I45" s="36">
        <v>86.31</v>
      </c>
      <c r="L45" s="2">
        <v>1996</v>
      </c>
      <c r="M45" s="7">
        <f t="shared" si="4"/>
        <v>8.636566314601968</v>
      </c>
      <c r="N45" s="7">
        <f t="shared" si="5"/>
        <v>8.605655362541786</v>
      </c>
      <c r="O45" s="7">
        <f t="shared" si="5"/>
        <v>3.7249601955048783</v>
      </c>
      <c r="P45" s="7">
        <f t="shared" si="5"/>
        <v>7.923587924165054</v>
      </c>
      <c r="Q45" s="7">
        <f t="shared" si="5"/>
        <v>0.7891447007978947</v>
      </c>
      <c r="R45" s="7">
        <v>6.02</v>
      </c>
      <c r="S45" s="7">
        <v>7.38</v>
      </c>
      <c r="T45" s="7">
        <f t="shared" si="5"/>
        <v>3.0813328556072994</v>
      </c>
    </row>
    <row r="46" spans="1:20" ht="16.5">
      <c r="A46" s="2">
        <v>1997</v>
      </c>
      <c r="B46" s="39">
        <v>8574784</v>
      </c>
      <c r="C46" s="40">
        <v>154213</v>
      </c>
      <c r="D46" s="40">
        <v>125102</v>
      </c>
      <c r="E46" s="37">
        <v>13994.427082</v>
      </c>
      <c r="F46" s="36">
        <v>13493.052806</v>
      </c>
      <c r="G46" s="36">
        <v>6.025</v>
      </c>
      <c r="H46" s="36">
        <v>7.5</v>
      </c>
      <c r="I46" s="36">
        <v>87.09</v>
      </c>
      <c r="L46" s="2">
        <v>1997</v>
      </c>
      <c r="M46" s="7">
        <f t="shared" si="4"/>
        <v>8.458166662977519</v>
      </c>
      <c r="N46" s="7">
        <f t="shared" si="5"/>
        <v>8.136933854104589</v>
      </c>
      <c r="O46" s="7">
        <f t="shared" si="5"/>
        <v>11.64637846714025</v>
      </c>
      <c r="P46" s="7">
        <f t="shared" si="5"/>
        <v>11.379080205817193</v>
      </c>
      <c r="Q46" s="7">
        <f t="shared" si="5"/>
        <v>0.2786896935815575</v>
      </c>
      <c r="R46" s="7">
        <v>6.025</v>
      </c>
      <c r="S46" s="7">
        <v>7.5</v>
      </c>
      <c r="T46" s="7">
        <f t="shared" si="5"/>
        <v>0.9037191518943333</v>
      </c>
    </row>
    <row r="47" spans="1:20" ht="16.5">
      <c r="A47" s="2">
        <v>1998</v>
      </c>
      <c r="B47" s="39">
        <v>9204174</v>
      </c>
      <c r="C47" s="40">
        <v>166969</v>
      </c>
      <c r="D47" s="40">
        <v>131773</v>
      </c>
      <c r="E47" s="37">
        <v>14688.442155</v>
      </c>
      <c r="F47" s="36">
        <v>13735.120714</v>
      </c>
      <c r="G47" s="36">
        <v>5.44</v>
      </c>
      <c r="H47" s="36">
        <v>7.703999999999999</v>
      </c>
      <c r="I47" s="36">
        <v>88.56</v>
      </c>
      <c r="L47" s="2">
        <v>1998</v>
      </c>
      <c r="M47" s="7">
        <f t="shared" si="4"/>
        <v>7.340009964099381</v>
      </c>
      <c r="N47" s="7">
        <f t="shared" si="5"/>
        <v>8.271676188129407</v>
      </c>
      <c r="O47" s="7">
        <f t="shared" si="5"/>
        <v>5.332448721842975</v>
      </c>
      <c r="P47" s="7">
        <f t="shared" si="5"/>
        <v>4.959224618009994</v>
      </c>
      <c r="Q47" s="7">
        <f t="shared" si="5"/>
        <v>1.7940188293961157</v>
      </c>
      <c r="R47" s="7">
        <v>5.44</v>
      </c>
      <c r="S47" s="7">
        <v>7.703999999999999</v>
      </c>
      <c r="T47" s="7">
        <f t="shared" si="5"/>
        <v>1.6879090595935287</v>
      </c>
    </row>
    <row r="48" spans="1:20" ht="16.5">
      <c r="A48" s="2">
        <v>1999</v>
      </c>
      <c r="B48" s="39">
        <v>9649049</v>
      </c>
      <c r="C48" s="40">
        <v>180642</v>
      </c>
      <c r="D48" s="40">
        <v>137601</v>
      </c>
      <c r="E48" s="37">
        <v>15152.386754</v>
      </c>
      <c r="F48" s="36">
        <v>12787.465743</v>
      </c>
      <c r="G48" s="36">
        <v>5.03</v>
      </c>
      <c r="H48" s="36">
        <v>7.667</v>
      </c>
      <c r="I48" s="36">
        <v>88.71</v>
      </c>
      <c r="L48" s="2">
        <v>1999</v>
      </c>
      <c r="M48" s="7">
        <f t="shared" si="4"/>
        <v>4.833404931284435</v>
      </c>
      <c r="N48" s="7">
        <f t="shared" si="5"/>
        <v>8.188945253310486</v>
      </c>
      <c r="O48" s="7">
        <f t="shared" si="5"/>
        <v>4.422757317508141</v>
      </c>
      <c r="P48" s="7">
        <f t="shared" si="5"/>
        <v>3.158569126012245</v>
      </c>
      <c r="Q48" s="7">
        <f t="shared" si="5"/>
        <v>-6.899502310409766</v>
      </c>
      <c r="R48" s="7">
        <v>5.03</v>
      </c>
      <c r="S48" s="7">
        <v>7.667</v>
      </c>
      <c r="T48" s="7">
        <f t="shared" si="5"/>
        <v>0.16937669376693165</v>
      </c>
    </row>
    <row r="49" spans="1:20" ht="16.5">
      <c r="A49" s="2">
        <v>2000</v>
      </c>
      <c r="B49" s="39">
        <v>10187394</v>
      </c>
      <c r="C49" s="40">
        <v>193087</v>
      </c>
      <c r="D49" s="40">
        <v>144289</v>
      </c>
      <c r="E49" s="37">
        <v>15744.174627</v>
      </c>
      <c r="F49" s="36">
        <v>13060.882052</v>
      </c>
      <c r="G49" s="36">
        <v>5</v>
      </c>
      <c r="H49" s="36">
        <v>7.711</v>
      </c>
      <c r="I49" s="36">
        <v>89.82</v>
      </c>
      <c r="L49" s="2">
        <v>2000</v>
      </c>
      <c r="M49" s="7">
        <f t="shared" si="4"/>
        <v>5.57925449440666</v>
      </c>
      <c r="N49" s="7">
        <f t="shared" si="5"/>
        <v>6.889316991618788</v>
      </c>
      <c r="O49" s="7">
        <f t="shared" si="5"/>
        <v>4.860429793388121</v>
      </c>
      <c r="P49" s="7">
        <f t="shared" si="5"/>
        <v>3.9055752905975627</v>
      </c>
      <c r="Q49" s="7">
        <f t="shared" si="5"/>
        <v>2.1381586820646614</v>
      </c>
      <c r="R49" s="7">
        <v>5</v>
      </c>
      <c r="S49" s="7">
        <v>7.711</v>
      </c>
      <c r="T49" s="7">
        <f t="shared" si="5"/>
        <v>1.2512681772066214</v>
      </c>
    </row>
    <row r="50" spans="1:20" ht="16.5">
      <c r="A50" s="2">
        <v>2001</v>
      </c>
      <c r="B50" s="39">
        <v>9930387</v>
      </c>
      <c r="C50" s="40">
        <v>201362</v>
      </c>
      <c r="D50" s="40">
        <v>140366</v>
      </c>
      <c r="E50" s="37">
        <v>15985.87215</v>
      </c>
      <c r="F50" s="36">
        <v>12574.771749</v>
      </c>
      <c r="G50" s="36">
        <v>2.41</v>
      </c>
      <c r="H50" s="36">
        <v>7.377</v>
      </c>
      <c r="I50" s="36">
        <v>89.82</v>
      </c>
      <c r="L50" s="2">
        <v>2001</v>
      </c>
      <c r="M50" s="7">
        <f t="shared" si="4"/>
        <v>-2.5227943476025416</v>
      </c>
      <c r="N50" s="7">
        <f t="shared" si="5"/>
        <v>4.285632901231051</v>
      </c>
      <c r="O50" s="7">
        <f t="shared" si="5"/>
        <v>-2.718848976706467</v>
      </c>
      <c r="P50" s="7">
        <f t="shared" si="5"/>
        <v>1.5351552477416375</v>
      </c>
      <c r="Q50" s="7">
        <f t="shared" si="5"/>
        <v>-3.7218795871873267</v>
      </c>
      <c r="R50" s="7">
        <v>2.41</v>
      </c>
      <c r="S50" s="7">
        <v>7.377</v>
      </c>
      <c r="T50" s="7">
        <f t="shared" si="5"/>
        <v>0</v>
      </c>
    </row>
    <row r="51" spans="1:20" ht="16.5">
      <c r="A51" s="2">
        <v>2002</v>
      </c>
      <c r="B51" s="39">
        <v>10411639</v>
      </c>
      <c r="C51" s="40">
        <v>205733</v>
      </c>
      <c r="D51" s="40">
        <v>137314</v>
      </c>
      <c r="E51" s="37">
        <v>16516.164101</v>
      </c>
      <c r="F51" s="36">
        <v>12217.255243</v>
      </c>
      <c r="G51" s="36">
        <v>1.86</v>
      </c>
      <c r="H51" s="36">
        <v>7.1</v>
      </c>
      <c r="I51" s="36">
        <v>89.64</v>
      </c>
      <c r="L51" s="2">
        <v>2002</v>
      </c>
      <c r="M51" s="7">
        <f t="shared" si="4"/>
        <v>4.846256243588498</v>
      </c>
      <c r="N51" s="7">
        <f t="shared" si="5"/>
        <v>2.1707174144078856</v>
      </c>
      <c r="O51" s="7">
        <f t="shared" si="5"/>
        <v>-2.1743157174814454</v>
      </c>
      <c r="P51" s="7">
        <f t="shared" si="5"/>
        <v>3.3172537977541605</v>
      </c>
      <c r="Q51" s="7">
        <f t="shared" si="5"/>
        <v>-2.8431252124193174</v>
      </c>
      <c r="R51" s="7">
        <v>1.86</v>
      </c>
      <c r="S51" s="7">
        <v>7.1</v>
      </c>
      <c r="T51" s="7">
        <f t="shared" si="5"/>
        <v>-0.2004008016031955</v>
      </c>
    </row>
    <row r="52" spans="1:20" ht="16.5">
      <c r="A52" s="2">
        <v>2003</v>
      </c>
      <c r="B52" s="39">
        <v>10696257</v>
      </c>
      <c r="C52" s="40">
        <v>216797</v>
      </c>
      <c r="D52" s="40">
        <v>143329</v>
      </c>
      <c r="E52" s="37">
        <v>17079.881834</v>
      </c>
      <c r="F52" s="36">
        <v>11503.614224</v>
      </c>
      <c r="G52" s="36">
        <v>1.4</v>
      </c>
      <c r="H52" s="36">
        <v>3.429</v>
      </c>
      <c r="I52" s="36">
        <v>89.39</v>
      </c>
      <c r="L52" s="2">
        <v>2003</v>
      </c>
      <c r="M52" s="7">
        <f t="shared" si="4"/>
        <v>2.7336522136428343</v>
      </c>
      <c r="N52" s="7">
        <f t="shared" si="5"/>
        <v>5.377844098904894</v>
      </c>
      <c r="O52" s="7">
        <f t="shared" si="5"/>
        <v>4.380471037184841</v>
      </c>
      <c r="P52" s="7">
        <f t="shared" si="5"/>
        <v>3.4131274644205734</v>
      </c>
      <c r="Q52" s="7">
        <f t="shared" si="5"/>
        <v>-5.84125488749927</v>
      </c>
      <c r="R52" s="7">
        <v>1.4</v>
      </c>
      <c r="S52" s="7">
        <v>3.429</v>
      </c>
      <c r="T52" s="7">
        <f t="shared" si="5"/>
        <v>-0.2788933511825076</v>
      </c>
    </row>
    <row r="53" spans="1:20" ht="16.5">
      <c r="A53" s="2">
        <v>2004</v>
      </c>
      <c r="B53" s="39">
        <v>11365292</v>
      </c>
      <c r="C53" s="40">
        <v>231484</v>
      </c>
      <c r="D53" s="40">
        <v>158678</v>
      </c>
      <c r="E53" s="37">
        <v>17658.63469</v>
      </c>
      <c r="F53" s="36">
        <v>11059.137118</v>
      </c>
      <c r="G53" s="36">
        <v>1.52</v>
      </c>
      <c r="H53" s="36">
        <v>3.516</v>
      </c>
      <c r="I53" s="36">
        <v>90.83</v>
      </c>
      <c r="L53" s="2">
        <v>2004</v>
      </c>
      <c r="M53" s="7">
        <f t="shared" si="4"/>
        <v>6.254851580323839</v>
      </c>
      <c r="N53" s="7">
        <f aca="true" t="shared" si="6" ref="N53:T61">((C53/C52)-1)*100</f>
        <v>6.774540238102933</v>
      </c>
      <c r="O53" s="7">
        <f t="shared" si="6"/>
        <v>10.708928409463535</v>
      </c>
      <c r="P53" s="7">
        <f t="shared" si="6"/>
        <v>3.388506206453412</v>
      </c>
      <c r="Q53" s="7">
        <f t="shared" si="6"/>
        <v>-3.8638039953798775</v>
      </c>
      <c r="R53" s="7">
        <v>1.52</v>
      </c>
      <c r="S53" s="7">
        <v>3.516</v>
      </c>
      <c r="T53" s="7">
        <f t="shared" si="6"/>
        <v>1.6109184472536064</v>
      </c>
    </row>
    <row r="54" spans="1:20" ht="16.5">
      <c r="A54" s="2">
        <v>2005</v>
      </c>
      <c r="B54" s="39">
        <v>11740279</v>
      </c>
      <c r="C54" s="40">
        <v>246116</v>
      </c>
      <c r="D54" s="40">
        <v>171583</v>
      </c>
      <c r="E54" s="37">
        <v>18192.838109</v>
      </c>
      <c r="F54" s="36">
        <v>10919.03736</v>
      </c>
      <c r="G54" s="36">
        <v>1.99</v>
      </c>
      <c r="H54" s="36">
        <v>3.845</v>
      </c>
      <c r="I54" s="36">
        <v>92.92</v>
      </c>
      <c r="L54" s="2">
        <v>2005</v>
      </c>
      <c r="M54" s="7">
        <f t="shared" si="4"/>
        <v>3.2994048899051664</v>
      </c>
      <c r="N54" s="7">
        <f t="shared" si="6"/>
        <v>6.32095522800713</v>
      </c>
      <c r="O54" s="7">
        <f t="shared" si="6"/>
        <v>8.132822445455567</v>
      </c>
      <c r="P54" s="7">
        <f t="shared" si="6"/>
        <v>3.0251683008229335</v>
      </c>
      <c r="Q54" s="7">
        <f t="shared" si="6"/>
        <v>-1.26682359125444</v>
      </c>
      <c r="R54" s="7">
        <v>1.99</v>
      </c>
      <c r="S54" s="7">
        <v>3.845</v>
      </c>
      <c r="T54" s="7">
        <f t="shared" si="6"/>
        <v>2.3010018716283165</v>
      </c>
    </row>
    <row r="55" spans="1:20" ht="16.5">
      <c r="A55" s="2">
        <v>2006</v>
      </c>
      <c r="B55" s="39">
        <v>12243471</v>
      </c>
      <c r="C55" s="40">
        <v>258115</v>
      </c>
      <c r="D55" s="40">
        <v>175989</v>
      </c>
      <c r="E55" s="37">
        <v>18401.684718</v>
      </c>
      <c r="F55" s="36">
        <v>11047.386909</v>
      </c>
      <c r="G55" s="36">
        <v>2.2</v>
      </c>
      <c r="H55" s="36">
        <v>4.115</v>
      </c>
      <c r="I55" s="36">
        <v>93.48</v>
      </c>
      <c r="L55" s="2">
        <v>2006</v>
      </c>
      <c r="M55" s="7">
        <f t="shared" si="4"/>
        <v>4.286031021920356</v>
      </c>
      <c r="N55" s="7">
        <f t="shared" si="6"/>
        <v>4.875343334037607</v>
      </c>
      <c r="O55" s="7">
        <f t="shared" si="6"/>
        <v>2.567853458675984</v>
      </c>
      <c r="P55" s="7">
        <f t="shared" si="6"/>
        <v>1.1479605751929522</v>
      </c>
      <c r="Q55" s="7">
        <f t="shared" si="6"/>
        <v>1.1754657921602796</v>
      </c>
      <c r="R55" s="7">
        <v>2.2</v>
      </c>
      <c r="S55" s="7">
        <v>4.115</v>
      </c>
      <c r="T55" s="7">
        <f t="shared" si="6"/>
        <v>0.602668962548436</v>
      </c>
    </row>
    <row r="56" spans="1:20" ht="16.5">
      <c r="A56" s="2">
        <v>2007</v>
      </c>
      <c r="B56" s="39">
        <v>12910511</v>
      </c>
      <c r="C56" s="40">
        <v>260525</v>
      </c>
      <c r="D56" s="40">
        <v>180217</v>
      </c>
      <c r="E56" s="37">
        <v>18490.380938</v>
      </c>
      <c r="F56" s="36">
        <v>11090.932189</v>
      </c>
      <c r="G56" s="36">
        <v>2.62</v>
      </c>
      <c r="H56" s="36">
        <v>4.313</v>
      </c>
      <c r="I56" s="36">
        <v>95.16</v>
      </c>
      <c r="L56" s="2">
        <v>2007</v>
      </c>
      <c r="M56" s="7">
        <f t="shared" si="4"/>
        <v>5.448128230956728</v>
      </c>
      <c r="N56" s="7">
        <f t="shared" si="6"/>
        <v>0.9336923464347224</v>
      </c>
      <c r="O56" s="7">
        <f t="shared" si="6"/>
        <v>2.402422878702648</v>
      </c>
      <c r="P56" s="7">
        <f t="shared" si="6"/>
        <v>0.48200054157669925</v>
      </c>
      <c r="Q56" s="7">
        <f t="shared" si="6"/>
        <v>0.3941681445457812</v>
      </c>
      <c r="R56" s="7">
        <v>2.62</v>
      </c>
      <c r="S56" s="7">
        <v>4.313</v>
      </c>
      <c r="T56" s="7">
        <f t="shared" si="6"/>
        <v>1.797175866495504</v>
      </c>
    </row>
    <row r="57" spans="1:20" ht="16.5">
      <c r="A57" s="2">
        <v>2008</v>
      </c>
      <c r="B57" s="39">
        <v>12620150</v>
      </c>
      <c r="C57" s="40">
        <v>278652</v>
      </c>
      <c r="D57" s="40">
        <v>184701</v>
      </c>
      <c r="E57" s="37">
        <v>18626.859764</v>
      </c>
      <c r="F57" s="36">
        <v>11023.214085</v>
      </c>
      <c r="G57" s="36">
        <v>1.42</v>
      </c>
      <c r="H57" s="36">
        <v>4.205</v>
      </c>
      <c r="I57" s="36">
        <v>98.51</v>
      </c>
      <c r="L57" s="2">
        <v>2008</v>
      </c>
      <c r="M57" s="7">
        <f t="shared" si="4"/>
        <v>-2.2490279432006988</v>
      </c>
      <c r="N57" s="7">
        <f t="shared" si="6"/>
        <v>6.957873524613767</v>
      </c>
      <c r="O57" s="7">
        <f t="shared" si="6"/>
        <v>2.488111554403849</v>
      </c>
      <c r="P57" s="7">
        <f t="shared" si="6"/>
        <v>0.7381071620840451</v>
      </c>
      <c r="Q57" s="7">
        <f t="shared" si="6"/>
        <v>-0.6105717972666236</v>
      </c>
      <c r="R57" s="7">
        <v>1.42</v>
      </c>
      <c r="S57" s="7">
        <v>4.205</v>
      </c>
      <c r="T57" s="7">
        <f t="shared" si="6"/>
        <v>3.520386717108037</v>
      </c>
    </row>
    <row r="58" spans="1:20" ht="16.5">
      <c r="A58" s="2">
        <v>2009</v>
      </c>
      <c r="B58" s="39">
        <v>12481093</v>
      </c>
      <c r="C58" s="40">
        <v>294486</v>
      </c>
      <c r="D58" s="40">
        <v>185992</v>
      </c>
      <c r="E58" s="37">
        <v>18856.188861</v>
      </c>
      <c r="F58" s="36">
        <v>10411.275531</v>
      </c>
      <c r="G58" s="36">
        <v>0.89</v>
      </c>
      <c r="H58" s="36">
        <v>2.563</v>
      </c>
      <c r="I58" s="36">
        <v>97.66</v>
      </c>
      <c r="L58" s="2">
        <v>2009</v>
      </c>
      <c r="M58" s="7">
        <f t="shared" si="4"/>
        <v>-1.1018648748231996</v>
      </c>
      <c r="N58" s="7">
        <f t="shared" si="6"/>
        <v>5.682356487662021</v>
      </c>
      <c r="O58" s="7">
        <f t="shared" si="6"/>
        <v>0.6989675204790435</v>
      </c>
      <c r="P58" s="7">
        <f t="shared" si="6"/>
        <v>1.231174228536469</v>
      </c>
      <c r="Q58" s="7">
        <f t="shared" si="6"/>
        <v>-5.551362327551135</v>
      </c>
      <c r="R58" s="7">
        <v>0.89</v>
      </c>
      <c r="S58" s="7">
        <v>2.563</v>
      </c>
      <c r="T58" s="7">
        <f t="shared" si="6"/>
        <v>-0.8628565627855078</v>
      </c>
    </row>
    <row r="59" spans="1:20" ht="16.5">
      <c r="A59" s="2">
        <v>2010</v>
      </c>
      <c r="B59" s="7">
        <v>13552099</v>
      </c>
      <c r="C59" s="5">
        <v>310057</v>
      </c>
      <c r="D59" s="5">
        <v>198525</v>
      </c>
      <c r="E59" s="13">
        <v>19594.941339999998</v>
      </c>
      <c r="F59" s="13">
        <v>10214.35402</v>
      </c>
      <c r="G59" s="7">
        <v>1.13</v>
      </c>
      <c r="H59" s="7">
        <v>2.676</v>
      </c>
      <c r="I59" s="7">
        <v>98.6</v>
      </c>
      <c r="L59" s="2">
        <v>2010</v>
      </c>
      <c r="M59" s="7">
        <f t="shared" si="4"/>
        <v>8.581027318681134</v>
      </c>
      <c r="N59" s="7">
        <f t="shared" si="6"/>
        <v>5.287517912566297</v>
      </c>
      <c r="O59" s="7">
        <f t="shared" si="6"/>
        <v>6.7384618693277165</v>
      </c>
      <c r="P59" s="7">
        <f t="shared" si="6"/>
        <v>3.917824988102181</v>
      </c>
      <c r="Q59" s="7">
        <f t="shared" si="6"/>
        <v>-1.8914254109754114</v>
      </c>
      <c r="R59" s="7">
        <v>1.13</v>
      </c>
      <c r="S59" s="7">
        <v>2.676</v>
      </c>
      <c r="T59" s="7">
        <f t="shared" si="6"/>
        <v>0.9625230391153039</v>
      </c>
    </row>
    <row r="60" spans="1:20" ht="16.5">
      <c r="A60" s="2">
        <v>2011</v>
      </c>
      <c r="B60">
        <v>13709074</v>
      </c>
      <c r="C60">
        <v>323022</v>
      </c>
      <c r="D60">
        <v>209608</v>
      </c>
      <c r="E60">
        <v>20055.260879999998</v>
      </c>
      <c r="F60">
        <v>9457.944</v>
      </c>
      <c r="G60">
        <v>1.36</v>
      </c>
      <c r="H60">
        <v>2.882</v>
      </c>
      <c r="I60" s="7">
        <v>100</v>
      </c>
      <c r="L60" s="2">
        <v>2011</v>
      </c>
      <c r="M60" s="7">
        <f t="shared" si="4"/>
        <v>1.1583076540394144</v>
      </c>
      <c r="N60" s="7">
        <f t="shared" si="6"/>
        <v>4.1814892100484835</v>
      </c>
      <c r="O60" s="7">
        <f t="shared" si="6"/>
        <v>5.582672207530548</v>
      </c>
      <c r="P60" s="7">
        <f t="shared" si="6"/>
        <v>2.3491753918156943</v>
      </c>
      <c r="Q60" s="7">
        <f t="shared" si="6"/>
        <v>-7.405363261533015</v>
      </c>
      <c r="R60">
        <v>1.36</v>
      </c>
      <c r="S60">
        <v>2.882</v>
      </c>
      <c r="T60" s="7">
        <f t="shared" si="6"/>
        <v>1.4198782961460488</v>
      </c>
    </row>
    <row r="61" spans="1:20" ht="16.5">
      <c r="A61" s="2">
        <v>2012</v>
      </c>
      <c r="B61">
        <v>14077099</v>
      </c>
      <c r="C61">
        <v>333003</v>
      </c>
      <c r="D61">
        <v>216503</v>
      </c>
      <c r="E61">
        <v>20552.116</v>
      </c>
      <c r="F61">
        <v>9150.726</v>
      </c>
      <c r="G61">
        <v>1.36</v>
      </c>
      <c r="H61">
        <v>2.883</v>
      </c>
      <c r="I61">
        <v>101.93</v>
      </c>
      <c r="L61" s="2">
        <v>2012</v>
      </c>
      <c r="M61" s="7">
        <f t="shared" si="4"/>
        <v>2.684535804533561</v>
      </c>
      <c r="N61" s="7">
        <f t="shared" si="6"/>
        <v>3.089882422869028</v>
      </c>
      <c r="O61" s="7">
        <f t="shared" si="6"/>
        <v>3.289473684210531</v>
      </c>
      <c r="P61" s="7">
        <f t="shared" si="6"/>
        <v>2.4774303509334628</v>
      </c>
      <c r="Q61" s="7">
        <f t="shared" si="6"/>
        <v>-3.2482535316343486</v>
      </c>
      <c r="R61">
        <v>1.36</v>
      </c>
      <c r="S61">
        <v>2.883</v>
      </c>
      <c r="T61" s="7">
        <f t="shared" si="6"/>
        <v>1.9300000000000095</v>
      </c>
    </row>
    <row r="64" spans="1:3" ht="16.5">
      <c r="A64" s="71"/>
      <c r="B64" s="71"/>
      <c r="C64" s="71"/>
    </row>
    <row r="65" spans="1:3" ht="16.5">
      <c r="A65" s="71"/>
      <c r="B65" s="71"/>
      <c r="C65" s="72"/>
    </row>
    <row r="66" spans="1:3" ht="16.5">
      <c r="A66" s="71"/>
      <c r="B66" s="71"/>
      <c r="C66" s="72"/>
    </row>
    <row r="67" spans="1:3" ht="16.5">
      <c r="A67" s="71"/>
      <c r="B67" s="71"/>
      <c r="C67" s="72"/>
    </row>
    <row r="68" spans="1:3" ht="16.5">
      <c r="A68" s="71"/>
      <c r="B68" s="71"/>
      <c r="C68" s="72"/>
    </row>
    <row r="69" spans="1:3" ht="16.5">
      <c r="A69" s="71"/>
      <c r="B69" s="71"/>
      <c r="C69" s="72"/>
    </row>
    <row r="70" spans="1:3" ht="16.5">
      <c r="A70" s="71"/>
      <c r="B70" s="71"/>
      <c r="C70" s="72"/>
    </row>
    <row r="71" spans="1:3" ht="16.5">
      <c r="A71" s="71"/>
      <c r="B71" s="71"/>
      <c r="C71" s="72"/>
    </row>
    <row r="72" spans="1:3" ht="16.5">
      <c r="A72" s="71"/>
      <c r="B72" s="71"/>
      <c r="C72" s="72"/>
    </row>
    <row r="73" spans="1:3" ht="16.5">
      <c r="A73" s="71"/>
      <c r="B73" s="71"/>
      <c r="C73" s="72"/>
    </row>
    <row r="74" spans="1:3" ht="16.5">
      <c r="A74" s="71"/>
      <c r="B74" s="71"/>
      <c r="C74" s="72"/>
    </row>
    <row r="75" spans="1:3" ht="16.5">
      <c r="A75" s="71"/>
      <c r="B75" s="71"/>
      <c r="C75" s="72"/>
    </row>
    <row r="76" spans="1:3" ht="16.5">
      <c r="A76" s="71"/>
      <c r="B76" s="71"/>
      <c r="C76" s="72"/>
    </row>
    <row r="77" spans="1:3" ht="16.5">
      <c r="A77" s="71"/>
      <c r="B77" s="71"/>
      <c r="C77" s="72"/>
    </row>
    <row r="78" spans="1:3" ht="16.5">
      <c r="A78" s="71"/>
      <c r="B78" s="71"/>
      <c r="C78" s="72"/>
    </row>
    <row r="79" spans="1:3" ht="16.5">
      <c r="A79" s="71"/>
      <c r="B79" s="71"/>
      <c r="C79" s="72"/>
    </row>
    <row r="80" spans="1:3" ht="16.5">
      <c r="A80" s="71"/>
      <c r="B80" s="71"/>
      <c r="C80" s="72"/>
    </row>
    <row r="81" spans="1:3" ht="16.5">
      <c r="A81" s="71"/>
      <c r="B81" s="71"/>
      <c r="C81" s="72"/>
    </row>
    <row r="82" spans="1:3" ht="16.5">
      <c r="A82" s="71"/>
      <c r="B82" s="71"/>
      <c r="C82" s="72"/>
    </row>
    <row r="83" spans="1:3" ht="16.5">
      <c r="A83" s="71"/>
      <c r="B83" s="71"/>
      <c r="C83" s="72"/>
    </row>
    <row r="84" spans="1:3" ht="16.5">
      <c r="A84" s="71"/>
      <c r="B84" s="71"/>
      <c r="C84" s="72"/>
    </row>
    <row r="85" spans="1:3" ht="16.5">
      <c r="A85" s="71"/>
      <c r="B85" s="71"/>
      <c r="C85" s="72"/>
    </row>
    <row r="86" spans="1:3" ht="16.5">
      <c r="A86" s="71"/>
      <c r="B86" s="71"/>
      <c r="C86" s="72"/>
    </row>
    <row r="87" spans="1:3" ht="16.5">
      <c r="A87" s="71"/>
      <c r="B87" s="71"/>
      <c r="C87" s="72"/>
    </row>
    <row r="88" spans="1:3" ht="16.5">
      <c r="A88" s="71"/>
      <c r="B88" s="71"/>
      <c r="C88" s="72"/>
    </row>
    <row r="89" spans="1:3" ht="16.5">
      <c r="A89" s="71"/>
      <c r="B89" s="71"/>
      <c r="C89" s="72"/>
    </row>
    <row r="90" spans="1:3" ht="16.5">
      <c r="A90" s="71"/>
      <c r="B90" s="71"/>
      <c r="C90" s="72"/>
    </row>
    <row r="91" spans="1:3" ht="16.5">
      <c r="A91" s="71"/>
      <c r="B91" s="71"/>
      <c r="C91" s="72"/>
    </row>
    <row r="92" spans="1:3" ht="16.5">
      <c r="A92" s="71"/>
      <c r="B92" s="71"/>
      <c r="C92" s="72"/>
    </row>
    <row r="93" spans="1:3" ht="16.5">
      <c r="A93" s="71"/>
      <c r="B93" s="71"/>
      <c r="C93" s="72"/>
    </row>
    <row r="94" spans="1:3" ht="16.5">
      <c r="A94" s="71"/>
      <c r="B94" s="71"/>
      <c r="C94" s="72"/>
    </row>
    <row r="95" spans="1:3" ht="16.5">
      <c r="A95" s="71"/>
      <c r="B95" s="71"/>
      <c r="C95" s="72"/>
    </row>
    <row r="96" spans="1:3" ht="16.5">
      <c r="A96" s="71"/>
      <c r="B96" s="71"/>
      <c r="C96" s="72"/>
    </row>
    <row r="97" spans="1:3" ht="16.5">
      <c r="A97" s="71"/>
      <c r="B97" s="71"/>
      <c r="C97" s="72"/>
    </row>
    <row r="98" spans="1:3" ht="16.5">
      <c r="A98" s="71"/>
      <c r="B98" s="71"/>
      <c r="C98" s="72"/>
    </row>
    <row r="99" spans="1:3" ht="16.5">
      <c r="A99" s="71"/>
      <c r="B99" s="71"/>
      <c r="C99" s="72"/>
    </row>
    <row r="100" spans="1:3" ht="16.5">
      <c r="A100" s="71"/>
      <c r="B100" s="71"/>
      <c r="C100" s="72"/>
    </row>
    <row r="101" spans="1:3" ht="16.5">
      <c r="A101" s="71"/>
      <c r="B101" s="71"/>
      <c r="C101" s="72"/>
    </row>
    <row r="102" spans="1:3" ht="16.5">
      <c r="A102" s="71"/>
      <c r="B102" s="71"/>
      <c r="C102" s="72"/>
    </row>
    <row r="103" spans="1:3" ht="16.5">
      <c r="A103" s="71"/>
      <c r="B103" s="71"/>
      <c r="C103" s="72"/>
    </row>
    <row r="104" spans="1:3" ht="16.5">
      <c r="A104" s="71"/>
      <c r="B104" s="71"/>
      <c r="C104" s="72"/>
    </row>
    <row r="105" spans="1:3" ht="16.5">
      <c r="A105" s="71"/>
      <c r="B105" s="71"/>
      <c r="C105" s="72"/>
    </row>
    <row r="106" spans="1:3" ht="16.5">
      <c r="A106" s="71"/>
      <c r="B106" s="71"/>
      <c r="C106" s="72"/>
    </row>
    <row r="107" spans="1:3" ht="16.5">
      <c r="A107" s="71"/>
      <c r="B107" s="71"/>
      <c r="C107" s="72"/>
    </row>
    <row r="108" spans="1:3" ht="16.5">
      <c r="A108" s="71"/>
      <c r="B108" s="71"/>
      <c r="C108" s="72"/>
    </row>
    <row r="109" spans="1:3" ht="16.5">
      <c r="A109" s="71"/>
      <c r="B109" s="71"/>
      <c r="C109" s="72"/>
    </row>
    <row r="110" spans="1:3" ht="16.5">
      <c r="A110" s="71"/>
      <c r="B110" s="71"/>
      <c r="C110" s="72"/>
    </row>
    <row r="111" spans="1:3" ht="16.5">
      <c r="A111" s="71"/>
      <c r="B111" s="71"/>
      <c r="C111" s="7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8"/>
  <sheetViews>
    <sheetView zoomScale="75" zoomScaleNormal="75" zoomScalePageLayoutView="0" workbookViewId="0" topLeftCell="A1">
      <selection activeCell="N49" sqref="N49"/>
    </sheetView>
  </sheetViews>
  <sheetFormatPr defaultColWidth="9.00390625" defaultRowHeight="16.5"/>
  <cols>
    <col min="2" max="2" width="10.00390625" style="0" customWidth="1"/>
    <col min="3" max="3" width="9.875" style="0" customWidth="1"/>
    <col min="4" max="4" width="10.00390625" style="0" customWidth="1"/>
    <col min="5" max="5" width="11.125" style="0" customWidth="1"/>
    <col min="6" max="6" width="10.00390625" style="0" customWidth="1"/>
    <col min="7" max="7" width="10.625" style="0" customWidth="1"/>
    <col min="8" max="8" width="10.125" style="0" customWidth="1"/>
    <col min="9" max="9" width="10.50390625" style="0" customWidth="1"/>
    <col min="12" max="12" width="9.125" style="0" bestFit="1" customWidth="1"/>
    <col min="13" max="13" width="8.00390625" style="0" customWidth="1"/>
    <col min="14" max="14" width="8.125" style="0" customWidth="1"/>
    <col min="15" max="15" width="8.75390625" style="0" customWidth="1"/>
    <col min="16" max="17" width="8.625" style="0" customWidth="1"/>
    <col min="18" max="19" width="8.50390625" style="0" customWidth="1"/>
    <col min="20" max="20" width="8.00390625" style="0" customWidth="1"/>
    <col min="21" max="22" width="8.625" style="0" customWidth="1"/>
    <col min="23" max="23" width="8.50390625" style="0" customWidth="1"/>
    <col min="24" max="24" width="8.25390625" style="0" customWidth="1"/>
    <col min="25" max="26" width="8.375" style="0" customWidth="1"/>
    <col min="27" max="27" width="7.625" style="0" customWidth="1"/>
    <col min="28" max="28" width="9.125" style="0" bestFit="1" customWidth="1"/>
    <col min="29" max="29" width="12.50390625" style="0" customWidth="1"/>
    <col min="30" max="30" width="18.625" style="0" customWidth="1"/>
    <col min="32" max="32" width="16.875" style="0" customWidth="1"/>
    <col min="35" max="35" width="13.125" style="0" customWidth="1"/>
  </cols>
  <sheetData>
    <row r="1" ht="16.5">
      <c r="B1" s="1" t="s">
        <v>12</v>
      </c>
    </row>
    <row r="2" ht="27.75" customHeight="1"/>
    <row r="4" spans="1:2" ht="16.5">
      <c r="A4" s="1" t="s">
        <v>32</v>
      </c>
      <c r="B4" s="26"/>
    </row>
    <row r="5" spans="1:9" ht="16.5">
      <c r="A5" s="3" t="s">
        <v>5</v>
      </c>
      <c r="B5" s="3" t="s">
        <v>178</v>
      </c>
      <c r="C5" s="3" t="s">
        <v>155</v>
      </c>
      <c r="D5" s="3" t="s">
        <v>99</v>
      </c>
      <c r="E5" s="9" t="s">
        <v>157</v>
      </c>
      <c r="F5" s="10" t="s">
        <v>159</v>
      </c>
      <c r="G5" s="3" t="s">
        <v>98</v>
      </c>
      <c r="H5" s="3" t="s">
        <v>99</v>
      </c>
      <c r="I5" s="3" t="s">
        <v>179</v>
      </c>
    </row>
    <row r="6" spans="1:9" ht="16.5">
      <c r="A6">
        <v>1988</v>
      </c>
      <c r="B6" s="21">
        <v>18.22021085477752</v>
      </c>
      <c r="C6" s="21">
        <v>12.73815593872758</v>
      </c>
      <c r="D6" s="21">
        <v>34.045820923966865</v>
      </c>
      <c r="E6" s="21">
        <v>-40.67628268775735</v>
      </c>
      <c r="F6" s="21">
        <v>29.615394441618847</v>
      </c>
      <c r="G6" s="23">
        <v>13.924050632911399</v>
      </c>
      <c r="H6" s="7">
        <v>19.848484848484848</v>
      </c>
      <c r="I6" s="21">
        <v>8.00915331807781</v>
      </c>
    </row>
    <row r="7" spans="1:9" ht="16.5">
      <c r="A7">
        <v>1989</v>
      </c>
      <c r="B7" s="21">
        <v>15.265720211931356</v>
      </c>
      <c r="C7" s="21">
        <v>14.065401361280895</v>
      </c>
      <c r="D7" s="21">
        <v>32.233577537662114</v>
      </c>
      <c r="E7" s="21">
        <v>61.55914687853552</v>
      </c>
      <c r="F7" s="21">
        <v>43.9341129438545</v>
      </c>
      <c r="G7" s="23">
        <v>48.88888888888887</v>
      </c>
      <c r="H7" s="7">
        <v>33.249051833122614</v>
      </c>
      <c r="I7" s="21">
        <v>10.169491525423723</v>
      </c>
    </row>
    <row r="8" spans="1:9" ht="16.5">
      <c r="A8">
        <v>1990</v>
      </c>
      <c r="B8" s="21">
        <v>11.632616527557115</v>
      </c>
      <c r="C8" s="21">
        <v>17.711445564459826</v>
      </c>
      <c r="D8" s="21">
        <v>14.453465108581764</v>
      </c>
      <c r="E8" s="21">
        <v>21.70329428589879</v>
      </c>
      <c r="F8" s="21">
        <v>20.6996581322614</v>
      </c>
      <c r="G8" s="23">
        <v>1.6169154228855787</v>
      </c>
      <c r="H8" s="7">
        <v>-0.7590132827324347</v>
      </c>
      <c r="I8" s="21">
        <v>10.19230769230768</v>
      </c>
    </row>
    <row r="9" spans="1:9" ht="16.5">
      <c r="A9">
        <v>1991</v>
      </c>
      <c r="B9" s="21">
        <v>15.313455274367316</v>
      </c>
      <c r="C9" s="21">
        <v>28.141427080368153</v>
      </c>
      <c r="D9" s="21">
        <v>18.64922214322291</v>
      </c>
      <c r="E9" s="21">
        <v>15.723026115845041</v>
      </c>
      <c r="F9" s="21">
        <v>16.94860400521563</v>
      </c>
      <c r="G9" s="23">
        <v>-14.810281517747859</v>
      </c>
      <c r="H9" s="7">
        <v>-10.038240917782037</v>
      </c>
      <c r="I9" s="21">
        <v>11.343804537521818</v>
      </c>
    </row>
    <row r="10" spans="1:9" ht="16.5">
      <c r="A10">
        <v>1992</v>
      </c>
      <c r="B10" s="21">
        <v>16.623788250155002</v>
      </c>
      <c r="C10" s="21">
        <v>11.584748413992774</v>
      </c>
      <c r="D10" s="21">
        <v>11.735173073310667</v>
      </c>
      <c r="E10" s="21">
        <v>39.76188817600465</v>
      </c>
      <c r="F10" s="21">
        <v>32.395589358822654</v>
      </c>
      <c r="G10" s="23">
        <v>-34.33908045977011</v>
      </c>
      <c r="H10" s="7">
        <v>-22.21041445270988</v>
      </c>
      <c r="I10" s="21">
        <v>9.56112852664579</v>
      </c>
    </row>
    <row r="11" spans="1:9" ht="16.5">
      <c r="A11">
        <v>1993</v>
      </c>
      <c r="B11" s="21">
        <v>15.267264700986981</v>
      </c>
      <c r="C11" s="21">
        <v>27.886451450214267</v>
      </c>
      <c r="D11" s="21">
        <v>19.3759977547479</v>
      </c>
      <c r="E11" s="21">
        <v>38.35872400164418</v>
      </c>
      <c r="F11" s="21">
        <v>27.354311858346136</v>
      </c>
      <c r="G11" s="23">
        <v>-17.94310722100657</v>
      </c>
      <c r="H11" s="7">
        <v>-11.202185792349727</v>
      </c>
      <c r="I11" s="21">
        <v>8.72675250357653</v>
      </c>
    </row>
    <row r="12" spans="1:9" ht="16.5">
      <c r="A12">
        <v>1994</v>
      </c>
      <c r="B12" s="21">
        <v>12.874408941417848</v>
      </c>
      <c r="C12" s="21">
        <v>16.275871910126938</v>
      </c>
      <c r="D12" s="21">
        <v>17.152158175414755</v>
      </c>
      <c r="E12" s="21">
        <v>19.686713678360967</v>
      </c>
      <c r="F12" s="21">
        <v>24.52003062600696</v>
      </c>
      <c r="G12" s="23">
        <v>38.13333333333333</v>
      </c>
      <c r="H12" s="7">
        <v>11.69230769230769</v>
      </c>
      <c r="I12" s="21">
        <v>8.815789473684221</v>
      </c>
    </row>
    <row r="13" spans="1:9" ht="16.5">
      <c r="A13">
        <v>1995</v>
      </c>
      <c r="B13" s="21">
        <v>6.517513628075267</v>
      </c>
      <c r="C13" s="21">
        <v>23.058471768210364</v>
      </c>
      <c r="D13" s="21">
        <v>9.856850350050529</v>
      </c>
      <c r="E13" s="21">
        <v>42.55943153450274</v>
      </c>
      <c r="F13" s="21">
        <v>35.63922556113326</v>
      </c>
      <c r="G13" s="23">
        <v>-56.37065637065637</v>
      </c>
      <c r="H13" s="7">
        <v>23.41597796143253</v>
      </c>
      <c r="I13" s="21">
        <v>9.068923821039899</v>
      </c>
    </row>
    <row r="14" spans="1:9" ht="16.5">
      <c r="A14">
        <v>1996</v>
      </c>
      <c r="B14" s="21">
        <v>10.194319639270466</v>
      </c>
      <c r="C14" s="21">
        <v>22.099890300178604</v>
      </c>
      <c r="D14" s="21">
        <v>17.773979571073937</v>
      </c>
      <c r="E14" s="21">
        <v>20.83804571738963</v>
      </c>
      <c r="F14" s="21">
        <v>13.770118263433817</v>
      </c>
      <c r="G14" s="23">
        <v>129.64601769911508</v>
      </c>
      <c r="H14" s="7">
        <v>-4.910714285714302</v>
      </c>
      <c r="I14" s="21">
        <v>6.319290465631933</v>
      </c>
    </row>
    <row r="15" spans="1:9" ht="16.5">
      <c r="A15">
        <v>1997</v>
      </c>
      <c r="B15" s="21">
        <v>11.024407859901864</v>
      </c>
      <c r="C15" s="21">
        <v>9.865797825024835</v>
      </c>
      <c r="D15" s="21">
        <v>19.54393942535171</v>
      </c>
      <c r="E15" s="21">
        <v>13.81611477961986</v>
      </c>
      <c r="F15" s="21">
        <v>27.893307727911186</v>
      </c>
      <c r="G15" s="23">
        <v>23.121387283236984</v>
      </c>
      <c r="H15" s="7">
        <v>3.6384976525821733</v>
      </c>
      <c r="I15" s="21">
        <v>5.8394160583941535</v>
      </c>
    </row>
    <row r="16" spans="1:9" ht="16.5">
      <c r="A16">
        <v>1998</v>
      </c>
      <c r="B16" s="21">
        <v>-5.293679818083785</v>
      </c>
      <c r="C16" s="21">
        <v>8.27759920629556</v>
      </c>
      <c r="D16" s="21">
        <v>-2.2570531707232444</v>
      </c>
      <c r="E16" s="21">
        <v>1.38596819736716</v>
      </c>
      <c r="F16" s="21">
        <v>8.37234235002111</v>
      </c>
      <c r="G16" s="23">
        <v>30.046948356807523</v>
      </c>
      <c r="H16" s="7">
        <v>12.570781426953559</v>
      </c>
      <c r="I16" s="21">
        <v>2.857142857142869</v>
      </c>
    </row>
    <row r="17" spans="1:9" ht="16.5">
      <c r="A17">
        <v>1999</v>
      </c>
      <c r="B17" s="21">
        <v>-2.018620568023244</v>
      </c>
      <c r="C17" s="21">
        <v>8.273522070402839</v>
      </c>
      <c r="D17" s="21">
        <v>-4.341420266883267</v>
      </c>
      <c r="E17" s="21">
        <v>15.87163904437594</v>
      </c>
      <c r="F17" s="21">
        <v>-9.168246176295568</v>
      </c>
      <c r="G17" s="23">
        <v>-30.68592057761733</v>
      </c>
      <c r="H17" s="7">
        <v>-14.587525150905423</v>
      </c>
      <c r="I17" s="21">
        <v>-4.0229885057471275</v>
      </c>
    </row>
    <row r="18" spans="1:9" ht="16.5">
      <c r="A18">
        <v>2000</v>
      </c>
      <c r="B18" s="21">
        <v>4.024890500115252</v>
      </c>
      <c r="C18" s="21">
        <v>5.746263709340371</v>
      </c>
      <c r="D18" s="21">
        <v>3.21773778037302</v>
      </c>
      <c r="E18" s="21">
        <v>8.394781775475035</v>
      </c>
      <c r="F18" s="21">
        <v>3.502689053500707</v>
      </c>
      <c r="G18" s="23">
        <v>-6.249999999999989</v>
      </c>
      <c r="H18" s="7">
        <v>8.59835100117785</v>
      </c>
      <c r="I18" s="21">
        <v>-3.6926147704590795</v>
      </c>
    </row>
    <row r="19" spans="1:9" ht="16.5">
      <c r="A19">
        <v>2001</v>
      </c>
      <c r="B19" s="21">
        <v>-1.39885402041513</v>
      </c>
      <c r="C19" s="21">
        <v>0.0655816707135104</v>
      </c>
      <c r="D19" s="21">
        <v>0.3238626039857806</v>
      </c>
      <c r="E19" s="21">
        <v>30.984912751138705</v>
      </c>
      <c r="F19" s="21">
        <v>-10.561397257195704</v>
      </c>
      <c r="G19" s="23">
        <v>-53.14814814814815</v>
      </c>
      <c r="H19" s="7">
        <v>-24.078091106290678</v>
      </c>
      <c r="I19" s="21">
        <v>-1.6580310880829008</v>
      </c>
    </row>
    <row r="20" spans="1:9" ht="16.5">
      <c r="A20">
        <v>2002</v>
      </c>
      <c r="B20" s="21">
        <v>-1.685937233012469</v>
      </c>
      <c r="C20" s="21">
        <v>-1.719859421418135</v>
      </c>
      <c r="D20" s="21">
        <v>-1.106308732846606</v>
      </c>
      <c r="E20" s="21">
        <v>43.234434360588935</v>
      </c>
      <c r="F20" s="21">
        <v>-8.097429019772818</v>
      </c>
      <c r="G20" s="23">
        <v>-70.75098814229248</v>
      </c>
      <c r="H20" s="7">
        <v>-27</v>
      </c>
      <c r="I20" s="21">
        <v>-3.0558482613277205</v>
      </c>
    </row>
    <row r="21" spans="1:30" ht="16.5">
      <c r="A21">
        <v>2003</v>
      </c>
      <c r="B21" s="21">
        <v>-3.3314439519178562</v>
      </c>
      <c r="C21" s="21">
        <v>6.121160451178165</v>
      </c>
      <c r="D21" s="21">
        <v>-1.7540328937350025</v>
      </c>
      <c r="E21" s="21">
        <v>-14.477903381614055</v>
      </c>
      <c r="F21" s="21">
        <v>-10.084079862466776</v>
      </c>
      <c r="G21" s="23">
        <v>-83.78378378378379</v>
      </c>
      <c r="H21" s="7">
        <v>-2.1526418786692814</v>
      </c>
      <c r="I21" s="21">
        <v>-2.5</v>
      </c>
      <c r="AD21" s="16"/>
    </row>
    <row r="22" spans="1:30" ht="16.5">
      <c r="A22">
        <v>2004</v>
      </c>
      <c r="B22" s="21">
        <v>4.62939791587198</v>
      </c>
      <c r="C22" s="21">
        <v>4.781047767644697</v>
      </c>
      <c r="D22" s="21">
        <v>7.9862372416580785</v>
      </c>
      <c r="E22" s="21">
        <v>79.81142729838851</v>
      </c>
      <c r="F22" s="21">
        <v>-12.738234942472337</v>
      </c>
      <c r="G22" s="23">
        <v>125</v>
      </c>
      <c r="H22" s="7">
        <v>0.4</v>
      </c>
      <c r="I22" s="21">
        <v>-0.4459308807134965</v>
      </c>
      <c r="AD22" s="16"/>
    </row>
    <row r="23" spans="1:30" ht="16.5">
      <c r="A23">
        <v>2005</v>
      </c>
      <c r="B23" s="21">
        <v>7.017987914140389</v>
      </c>
      <c r="C23" s="21">
        <v>5.4584828474602</v>
      </c>
      <c r="D23" s="21">
        <v>10.650189409627476</v>
      </c>
      <c r="E23" s="21">
        <v>8.301478005669583</v>
      </c>
      <c r="F23" s="21">
        <v>-3.9671463246672256</v>
      </c>
      <c r="G23" s="23">
        <v>548.148148148148</v>
      </c>
      <c r="H23" s="7">
        <v>21.912350597609564</v>
      </c>
      <c r="I23" s="21">
        <v>0.8958566629339249</v>
      </c>
      <c r="AD23" s="16"/>
    </row>
    <row r="24" spans="1:9" ht="16.5">
      <c r="A24">
        <v>2006</v>
      </c>
      <c r="B24" s="21">
        <v>6.709653621102429</v>
      </c>
      <c r="C24" s="21">
        <v>20.578358314787117</v>
      </c>
      <c r="D24" s="21">
        <v>6.885152220809454</v>
      </c>
      <c r="E24" s="21">
        <v>3.5112863880734757</v>
      </c>
      <c r="F24" s="21">
        <v>8.371383417062228</v>
      </c>
      <c r="G24" s="23">
        <v>72.57142857142857</v>
      </c>
      <c r="H24" s="7">
        <v>29.084967320261445</v>
      </c>
      <c r="I24" s="21">
        <v>2.1087680355160954</v>
      </c>
    </row>
    <row r="25" spans="1:9" ht="16.5">
      <c r="A25">
        <v>2007</v>
      </c>
      <c r="B25" s="21">
        <v>9.50393701321104</v>
      </c>
      <c r="C25" s="21">
        <v>19.80470119078328</v>
      </c>
      <c r="D25" s="21">
        <v>13.734742650007226</v>
      </c>
      <c r="E25" s="21">
        <v>2.022681805636961</v>
      </c>
      <c r="F25" s="21">
        <v>-1.6255435678059094</v>
      </c>
      <c r="G25" s="23">
        <v>-7.615894039735094</v>
      </c>
      <c r="H25" s="7">
        <v>-3.924050632911402</v>
      </c>
      <c r="I25" s="21">
        <v>1.9565217391304346</v>
      </c>
    </row>
    <row r="26" spans="1:9" ht="16.5">
      <c r="A26">
        <v>2008</v>
      </c>
      <c r="B26" s="21">
        <v>3.8027970244631337</v>
      </c>
      <c r="C26" s="21">
        <v>-1.4053014338034187</v>
      </c>
      <c r="D26" s="21">
        <v>7.805271079948062</v>
      </c>
      <c r="E26" s="21">
        <v>6.826273264118354</v>
      </c>
      <c r="F26" s="21">
        <v>12.86449399656946</v>
      </c>
      <c r="G26" s="23">
        <v>-65.23297491039426</v>
      </c>
      <c r="H26" s="7">
        <v>-28.98550724637682</v>
      </c>
      <c r="I26" s="21">
        <v>4.264392324093813</v>
      </c>
    </row>
    <row r="27" spans="1:9" ht="16.5">
      <c r="A27">
        <v>2009</v>
      </c>
      <c r="B27" s="7">
        <v>-3.268195617083014</v>
      </c>
      <c r="C27" s="7">
        <v>11.42571995925632</v>
      </c>
      <c r="D27" s="7">
        <v>2.555041799151292</v>
      </c>
      <c r="E27" s="7">
        <v>20.73878943902294</v>
      </c>
      <c r="F27" s="7">
        <v>2.0516717325227862</v>
      </c>
      <c r="G27" s="7">
        <v>-69.0721649484536</v>
      </c>
      <c r="H27" s="7">
        <v>-7.2356215213357995</v>
      </c>
      <c r="I27" s="7">
        <v>0.6134969325153561</v>
      </c>
    </row>
    <row r="28" spans="1:9" ht="16.5">
      <c r="A28">
        <v>2010</v>
      </c>
      <c r="B28" s="68">
        <v>7.76024948788776</v>
      </c>
      <c r="C28" s="7">
        <v>7.441384852667587</v>
      </c>
      <c r="D28" s="7">
        <v>18.39184946580361</v>
      </c>
      <c r="E28" s="7">
        <v>11.17783177137568</v>
      </c>
      <c r="F28" s="7">
        <v>-14.276991809381979</v>
      </c>
      <c r="G28" s="7">
        <v>-46.666666666666664</v>
      </c>
      <c r="H28" s="7">
        <v>0</v>
      </c>
      <c r="I28" s="7">
        <v>2.3373983739837456</v>
      </c>
    </row>
    <row r="29" spans="1:9" ht="16.5">
      <c r="A29" s="3"/>
      <c r="B29" s="3"/>
      <c r="C29" s="3"/>
      <c r="D29" s="3"/>
      <c r="E29" s="9"/>
      <c r="F29" s="10"/>
      <c r="G29" s="3"/>
      <c r="H29" s="3"/>
      <c r="I29" s="3"/>
    </row>
    <row r="30" spans="2:9" ht="16.5">
      <c r="B30" s="8"/>
      <c r="C30" s="21"/>
      <c r="D30" s="7"/>
      <c r="E30" s="21"/>
      <c r="F30" s="8"/>
      <c r="G30" s="7"/>
      <c r="H30" s="7"/>
      <c r="I30" s="7"/>
    </row>
    <row r="31" spans="2:9" ht="16.5">
      <c r="B31" s="8"/>
      <c r="C31" s="21"/>
      <c r="D31" s="7"/>
      <c r="E31" s="21"/>
      <c r="F31" s="8"/>
      <c r="G31" s="8"/>
      <c r="H31" s="7"/>
      <c r="I31" s="7"/>
    </row>
    <row r="32" spans="2:9" ht="16.5">
      <c r="B32" s="8"/>
      <c r="C32" s="21"/>
      <c r="D32" s="7"/>
      <c r="E32" s="21"/>
      <c r="F32" s="8"/>
      <c r="G32" s="7"/>
      <c r="H32" s="7"/>
      <c r="I32" s="7"/>
    </row>
    <row r="33" spans="1:9" ht="16.5">
      <c r="A33" t="s">
        <v>151</v>
      </c>
      <c r="B33" s="8"/>
      <c r="C33" s="21"/>
      <c r="D33" s="7"/>
      <c r="E33" s="21"/>
      <c r="F33" s="8"/>
      <c r="G33" s="7"/>
      <c r="H33" s="7"/>
      <c r="I33" s="7"/>
    </row>
    <row r="34" spans="2:9" ht="16.5">
      <c r="B34" s="8"/>
      <c r="C34" s="21"/>
      <c r="D34" s="7"/>
      <c r="E34" s="21"/>
      <c r="F34" s="8"/>
      <c r="G34" s="7"/>
      <c r="H34" s="7"/>
      <c r="I34" s="7"/>
    </row>
    <row r="35" spans="1:9" ht="16.5">
      <c r="A35" s="69" t="s">
        <v>39</v>
      </c>
      <c r="B35" s="70" t="s">
        <v>164</v>
      </c>
      <c r="C35" s="70" t="s">
        <v>180</v>
      </c>
      <c r="D35" s="70" t="s">
        <v>181</v>
      </c>
      <c r="E35" s="70" t="s">
        <v>168</v>
      </c>
      <c r="F35" s="70" t="s">
        <v>170</v>
      </c>
      <c r="G35" s="70" t="s">
        <v>105</v>
      </c>
      <c r="H35" s="70" t="s">
        <v>106</v>
      </c>
      <c r="I35" s="70" t="s">
        <v>173</v>
      </c>
    </row>
    <row r="36" spans="1:9" ht="16.5">
      <c r="A36">
        <v>1988</v>
      </c>
      <c r="B36" s="8">
        <v>5.975138045182393</v>
      </c>
      <c r="C36" s="21">
        <v>23.125819796186065</v>
      </c>
      <c r="D36" s="7">
        <v>38.78861506421381</v>
      </c>
      <c r="E36" s="21">
        <v>24.542922173892954</v>
      </c>
      <c r="F36" s="7">
        <v>31.765931990236474</v>
      </c>
      <c r="G36" s="7">
        <v>5</v>
      </c>
      <c r="H36" s="7">
        <v>3.703703703703698</v>
      </c>
      <c r="I36" s="7">
        <v>1.104009296920383</v>
      </c>
    </row>
    <row r="37" spans="1:9" ht="16.5">
      <c r="A37">
        <v>1989</v>
      </c>
      <c r="B37" s="8">
        <v>14.753321580599387</v>
      </c>
      <c r="C37" s="21">
        <v>20.17126935999345</v>
      </c>
      <c r="D37" s="7">
        <v>29.895585844691762</v>
      </c>
      <c r="E37" s="21">
        <v>20.54788938353964</v>
      </c>
      <c r="F37" s="7">
        <v>29.392066206738154</v>
      </c>
      <c r="G37" s="7">
        <v>80.95238095238095</v>
      </c>
      <c r="H37" s="7">
        <v>48.21428571428572</v>
      </c>
      <c r="I37" s="7">
        <v>3.1321839080459934</v>
      </c>
    </row>
    <row r="38" spans="1:9" ht="16.5">
      <c r="A38">
        <v>1990</v>
      </c>
      <c r="B38" s="8">
        <v>10.662098352154391</v>
      </c>
      <c r="C38" s="21">
        <v>10.325957243683725</v>
      </c>
      <c r="D38" s="7">
        <v>11.89622391759524</v>
      </c>
      <c r="E38" s="21">
        <v>17.77138274959922</v>
      </c>
      <c r="F38" s="8">
        <v>18.731344788974337</v>
      </c>
      <c r="G38" s="7">
        <v>0</v>
      </c>
      <c r="H38" s="7">
        <v>-3.6144578313253017</v>
      </c>
      <c r="I38" s="7">
        <v>4.569517971579828</v>
      </c>
    </row>
    <row r="39" spans="1:9" ht="16.5">
      <c r="A39">
        <v>1991</v>
      </c>
      <c r="B39" s="8">
        <v>11.92231247693314</v>
      </c>
      <c r="C39" s="21">
        <v>17.074866723325343</v>
      </c>
      <c r="D39" s="7">
        <v>22.486772486772487</v>
      </c>
      <c r="E39" s="21">
        <v>17.298401665932552</v>
      </c>
      <c r="F39" s="8">
        <v>17.309324905847067</v>
      </c>
      <c r="G39" s="7">
        <v>-13.031578947368416</v>
      </c>
      <c r="H39" s="7">
        <v>-13.53</v>
      </c>
      <c r="I39" s="7">
        <v>3.8768984812150187</v>
      </c>
    </row>
    <row r="40" spans="1:9" ht="16.5">
      <c r="A40">
        <v>1992</v>
      </c>
      <c r="B40" s="8">
        <v>11.623606858913082</v>
      </c>
      <c r="C40" s="21">
        <v>19.761103411865633</v>
      </c>
      <c r="D40" s="7">
        <v>27.76519341867285</v>
      </c>
      <c r="E40" s="21">
        <v>21.120593992138637</v>
      </c>
      <c r="F40" s="8">
        <v>21.752686665518706</v>
      </c>
      <c r="G40" s="7">
        <v>-5.7129024449285914</v>
      </c>
      <c r="H40" s="7">
        <v>-4.036081878108</v>
      </c>
      <c r="I40" s="7">
        <v>3.4115685520071715</v>
      </c>
    </row>
    <row r="41" spans="1:9" ht="16.5">
      <c r="A41">
        <v>1993</v>
      </c>
      <c r="B41" s="8">
        <v>10.39935720088232</v>
      </c>
      <c r="C41" s="21">
        <v>15.216504843669076</v>
      </c>
      <c r="D41" s="7">
        <v>15.982463132722202</v>
      </c>
      <c r="E41" s="21">
        <v>19.425660703681924</v>
      </c>
      <c r="F41" s="8">
        <v>22.66090063370911</v>
      </c>
      <c r="G41" s="7">
        <v>-2.631578947368418</v>
      </c>
      <c r="H41" s="7">
        <v>-3.229693902145103</v>
      </c>
      <c r="I41" s="7">
        <v>4.626069701103819</v>
      </c>
    </row>
    <row r="42" spans="1:9" ht="16.5">
      <c r="A42">
        <v>1994</v>
      </c>
      <c r="B42" s="8">
        <v>9.417258405384787</v>
      </c>
      <c r="C42" s="21">
        <v>15.084557698194057</v>
      </c>
      <c r="D42" s="7">
        <v>17.364616660741806</v>
      </c>
      <c r="E42" s="21">
        <v>17.484535474727014</v>
      </c>
      <c r="F42" s="8">
        <v>19.354571118470922</v>
      </c>
      <c r="G42" s="7">
        <v>-3.8892551087672977</v>
      </c>
      <c r="H42" s="7">
        <v>-1.1830635118306287</v>
      </c>
      <c r="I42" s="7">
        <v>2.655286865813178</v>
      </c>
    </row>
    <row r="43" spans="1:9" ht="16.5">
      <c r="A43">
        <v>1995</v>
      </c>
      <c r="B43" s="8">
        <v>8.855576355114536</v>
      </c>
      <c r="C43" s="21">
        <v>9.138587363066652</v>
      </c>
      <c r="D43" s="7">
        <v>9.070716045393956</v>
      </c>
      <c r="E43" s="21">
        <v>12.675767045595055</v>
      </c>
      <c r="F43" s="8">
        <v>13.117334434161654</v>
      </c>
      <c r="G43" s="7">
        <v>-7.6817558299039685</v>
      </c>
      <c r="H43" s="7">
        <v>-3.3396345305607977</v>
      </c>
      <c r="I43" s="7">
        <v>4.572748267898397</v>
      </c>
    </row>
    <row r="44" spans="1:9" ht="16.5">
      <c r="A44">
        <v>1996</v>
      </c>
      <c r="B44" s="8">
        <v>8.636566314601968</v>
      </c>
      <c r="C44" s="21">
        <v>8.605655362541786</v>
      </c>
      <c r="D44" s="7">
        <v>3.7249601955048783</v>
      </c>
      <c r="E44" s="21">
        <v>7.923587924165054</v>
      </c>
      <c r="F44" s="8">
        <v>0.7891447007978947</v>
      </c>
      <c r="G44" s="7">
        <v>-10.549777117384851</v>
      </c>
      <c r="H44" s="7">
        <v>-3.780964797913955</v>
      </c>
      <c r="I44" s="7">
        <v>2.528710247349819</v>
      </c>
    </row>
    <row r="45" spans="1:9" ht="16.5">
      <c r="A45">
        <v>1997</v>
      </c>
      <c r="B45" s="8">
        <v>8.458166662977519</v>
      </c>
      <c r="C45" s="21">
        <v>8.136933854104589</v>
      </c>
      <c r="D45" s="7">
        <v>11.64637846714025</v>
      </c>
      <c r="E45" s="21">
        <v>11.379080205817193</v>
      </c>
      <c r="F45" s="8">
        <v>0.2786896935815575</v>
      </c>
      <c r="G45" s="7">
        <v>0.08305647840531893</v>
      </c>
      <c r="H45" s="7">
        <v>1.6260162601626105</v>
      </c>
      <c r="I45" s="7">
        <v>0.25848142164783816</v>
      </c>
    </row>
    <row r="46" spans="1:9" ht="16.5">
      <c r="A46">
        <v>1998</v>
      </c>
      <c r="B46" s="8">
        <v>7.340009964099381</v>
      </c>
      <c r="C46" s="21">
        <v>8.271676188129407</v>
      </c>
      <c r="D46" s="7">
        <v>5.332448721842975</v>
      </c>
      <c r="E46" s="21">
        <v>4.959224618009994</v>
      </c>
      <c r="F46" s="8">
        <v>1.7940188293961157</v>
      </c>
      <c r="G46" s="8">
        <v>-9.70954356846473</v>
      </c>
      <c r="H46" s="7">
        <v>2.719999999999989</v>
      </c>
      <c r="I46" s="7">
        <v>2.116231603824259</v>
      </c>
    </row>
    <row r="47" spans="1:9" ht="16.5">
      <c r="A47">
        <v>1999</v>
      </c>
      <c r="B47" s="8">
        <v>4.833404931284435</v>
      </c>
      <c r="C47" s="21">
        <v>8.188945253310486</v>
      </c>
      <c r="D47" s="7">
        <v>4.422757317508141</v>
      </c>
      <c r="E47" s="21">
        <v>3.158569126012245</v>
      </c>
      <c r="F47" s="8">
        <v>-6.899502310409766</v>
      </c>
      <c r="G47" s="7">
        <v>-7.5367647058823595</v>
      </c>
      <c r="H47" s="7">
        <v>-0.48026998961576695</v>
      </c>
      <c r="I47" s="7">
        <v>0.14727540500736325</v>
      </c>
    </row>
    <row r="48" spans="1:9" ht="16.5">
      <c r="A48">
        <v>2000</v>
      </c>
      <c r="B48" s="8">
        <v>5.57925449440666</v>
      </c>
      <c r="C48" s="21">
        <v>6.889316991618788</v>
      </c>
      <c r="D48" s="7">
        <v>4.860429793388121</v>
      </c>
      <c r="E48" s="21">
        <v>3.9055752905975627</v>
      </c>
      <c r="F48" s="8">
        <v>2.1381586820646614</v>
      </c>
      <c r="G48" s="7">
        <v>-0.5964214711729698</v>
      </c>
      <c r="H48" s="7">
        <v>0.5738880918221057</v>
      </c>
      <c r="I48" s="7">
        <v>1.6491596638655404</v>
      </c>
    </row>
    <row r="49" spans="1:9" ht="16.5">
      <c r="A49">
        <v>2001</v>
      </c>
      <c r="B49" s="7">
        <v>-2.5227943476025416</v>
      </c>
      <c r="C49" s="7">
        <v>4.412518709182911</v>
      </c>
      <c r="D49" s="7">
        <v>-2.718848976706467</v>
      </c>
      <c r="E49" s="7">
        <v>1.5351552477416375</v>
      </c>
      <c r="F49" s="7">
        <v>-3.7218795871873267</v>
      </c>
      <c r="G49" s="7">
        <v>-51.8</v>
      </c>
      <c r="H49" s="7">
        <v>-4.331474516923883</v>
      </c>
      <c r="I49" s="7">
        <v>-1.684406324274046</v>
      </c>
    </row>
    <row r="50" spans="1:9" ht="16.5">
      <c r="A50">
        <v>2002</v>
      </c>
      <c r="B50" s="7">
        <v>4.846256243588498</v>
      </c>
      <c r="C50" s="7">
        <v>2.227601224163833</v>
      </c>
      <c r="D50" s="7">
        <v>-2.1743157174814454</v>
      </c>
      <c r="E50" s="7">
        <v>3.3172537977541605</v>
      </c>
      <c r="F50" s="7">
        <v>-2.8431252124193174</v>
      </c>
      <c r="G50" s="7">
        <v>-22.821576763485474</v>
      </c>
      <c r="H50" s="7">
        <v>-3.754913921648373</v>
      </c>
      <c r="I50" s="7">
        <v>0.7567794828673424</v>
      </c>
    </row>
    <row r="51" spans="1:9" ht="16.5">
      <c r="A51">
        <v>2003</v>
      </c>
      <c r="B51" s="7">
        <v>2.7336522136428343</v>
      </c>
      <c r="C51" s="7">
        <v>5.517278188046459</v>
      </c>
      <c r="D51" s="7">
        <v>4.380471037184841</v>
      </c>
      <c r="E51" s="7">
        <v>3.4131274644205734</v>
      </c>
      <c r="F51" s="7">
        <v>-5.84125488749927</v>
      </c>
      <c r="G51" s="7">
        <v>-24.731182795698935</v>
      </c>
      <c r="H51" s="7">
        <v>-51.70422535211267</v>
      </c>
      <c r="I51" s="7">
        <v>-0.05215939912371903</v>
      </c>
    </row>
    <row r="52" spans="1:9" ht="16.5">
      <c r="A52">
        <v>2004</v>
      </c>
      <c r="B52" s="7">
        <v>6.254851580323839</v>
      </c>
      <c r="C52" s="7">
        <v>6.941679043909699</v>
      </c>
      <c r="D52" s="7">
        <v>10.708928409463535</v>
      </c>
      <c r="E52" s="7">
        <v>3.388506206453412</v>
      </c>
      <c r="F52" s="7">
        <v>-3.8638039953798775</v>
      </c>
      <c r="G52" s="7">
        <v>8.571428571428585</v>
      </c>
      <c r="H52" s="7">
        <v>2.5371828521434825</v>
      </c>
      <c r="I52" s="7">
        <v>1.617785199874744</v>
      </c>
    </row>
    <row r="53" spans="1:9" ht="16.5">
      <c r="A53">
        <v>2005</v>
      </c>
      <c r="B53" s="7">
        <v>3.2994048899051664</v>
      </c>
      <c r="C53" s="7">
        <v>6.247715692387068</v>
      </c>
      <c r="D53" s="7">
        <v>8.132822445455567</v>
      </c>
      <c r="E53" s="7">
        <v>3.0251683008229335</v>
      </c>
      <c r="F53" s="7">
        <v>-1.26682359125444</v>
      </c>
      <c r="G53" s="7">
        <v>30.921052631578938</v>
      </c>
      <c r="H53" s="7">
        <v>9.357224118316276</v>
      </c>
      <c r="I53" s="7">
        <v>2.2082990961380444</v>
      </c>
    </row>
    <row r="54" spans="1:9" ht="16.5">
      <c r="A54">
        <v>2006</v>
      </c>
      <c r="B54" s="7">
        <v>4.286031021920356</v>
      </c>
      <c r="C54" s="7">
        <v>4.987960096319233</v>
      </c>
      <c r="D54" s="7">
        <v>2.567853458675984</v>
      </c>
      <c r="E54" s="7">
        <v>1.1479605751929522</v>
      </c>
      <c r="F54" s="7">
        <v>1.1754657921602796</v>
      </c>
      <c r="G54" s="7">
        <v>10.552763819095489</v>
      </c>
      <c r="H54" s="7">
        <v>7.022106631989589</v>
      </c>
      <c r="I54" s="7">
        <v>0.6732991659129661</v>
      </c>
    </row>
    <row r="55" spans="1:9" ht="16.5">
      <c r="A55">
        <v>2007</v>
      </c>
      <c r="B55" s="7">
        <v>5.448128230956728</v>
      </c>
      <c r="C55" s="7">
        <v>1.0284480764783055</v>
      </c>
      <c r="D55" s="7">
        <v>2.402422878702648</v>
      </c>
      <c r="E55" s="7">
        <v>0.48200054157669925</v>
      </c>
      <c r="F55" s="7">
        <v>0.3941681445457812</v>
      </c>
      <c r="G55" s="7">
        <v>19.090909090909093</v>
      </c>
      <c r="H55" s="7">
        <v>4.811664641555269</v>
      </c>
      <c r="I55" s="7">
        <v>3.333998802156102</v>
      </c>
    </row>
    <row r="56" spans="1:9" ht="16.5">
      <c r="A56">
        <v>2008</v>
      </c>
      <c r="B56" s="7">
        <v>-2.2490279432006988</v>
      </c>
      <c r="C56" s="7">
        <v>6.750022893074092</v>
      </c>
      <c r="D56" s="7">
        <v>2.488111554403849</v>
      </c>
      <c r="E56" s="7">
        <v>0.7381071620840451</v>
      </c>
      <c r="F56" s="7">
        <v>-0.6105717972666236</v>
      </c>
      <c r="G56" s="7">
        <v>-45.80152671755726</v>
      </c>
      <c r="H56" s="7">
        <v>-2.5040575005796373</v>
      </c>
      <c r="I56" s="7">
        <v>1.2654559505409502</v>
      </c>
    </row>
    <row r="57" spans="1:9" ht="16.5">
      <c r="A57">
        <v>2009</v>
      </c>
      <c r="B57" s="7">
        <v>-1.132854997761512</v>
      </c>
      <c r="C57" s="7">
        <v>5.640165988154933</v>
      </c>
      <c r="D57" s="7">
        <v>0.7439050140497283</v>
      </c>
      <c r="E57" s="7">
        <v>1.231174228536469</v>
      </c>
      <c r="F57" s="7">
        <v>-5.551362327551135</v>
      </c>
      <c r="G57" s="7">
        <v>-37.323943661971825</v>
      </c>
      <c r="H57" s="7">
        <v>-39.04875148632579</v>
      </c>
      <c r="I57" s="7">
        <v>-0.24802060478871235</v>
      </c>
    </row>
    <row r="58" spans="1:9" ht="16.5">
      <c r="A58">
        <v>2010</v>
      </c>
      <c r="B58" s="7">
        <v>12.298326542918891</v>
      </c>
      <c r="C58" s="7">
        <v>3.1104981214776117</v>
      </c>
      <c r="D58" s="7">
        <v>9.58324536317292</v>
      </c>
      <c r="E58" s="7">
        <v>15.630968631362618</v>
      </c>
      <c r="F58" s="7">
        <v>25.162366701916273</v>
      </c>
      <c r="G58" s="7">
        <v>26.966292134831438</v>
      </c>
      <c r="H58" s="7">
        <v>14.332534418371434</v>
      </c>
      <c r="I58" s="7">
        <v>3.4620691539504866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68"/>
  <sheetViews>
    <sheetView zoomScale="80" zoomScaleNormal="80" zoomScalePageLayoutView="0" workbookViewId="0" topLeftCell="S28">
      <selection activeCell="AD57" sqref="AD57"/>
    </sheetView>
  </sheetViews>
  <sheetFormatPr defaultColWidth="9.00390625" defaultRowHeight="16.5"/>
  <sheetData>
    <row r="1" spans="1:20" ht="16.5">
      <c r="A1" s="1"/>
      <c r="B1" s="26"/>
      <c r="T1" t="s">
        <v>174</v>
      </c>
    </row>
    <row r="2" spans="1:17" ht="17.25" thickBot="1">
      <c r="A2" s="3"/>
      <c r="B2" s="3"/>
      <c r="C2" s="3"/>
      <c r="D2" s="3"/>
      <c r="E2" s="9"/>
      <c r="F2" s="10"/>
      <c r="G2" s="3"/>
      <c r="H2" s="3"/>
      <c r="I2" s="3"/>
      <c r="J2" s="3"/>
      <c r="K2" s="3"/>
      <c r="L2" s="3"/>
      <c r="M2" s="9"/>
      <c r="N2" s="10"/>
      <c r="O2" s="3"/>
      <c r="P2" s="3"/>
      <c r="Q2" s="3"/>
    </row>
    <row r="3" spans="1:36" ht="16.5">
      <c r="A3" s="3" t="s">
        <v>5</v>
      </c>
      <c r="B3" s="3" t="s">
        <v>153</v>
      </c>
      <c r="C3" s="3" t="s">
        <v>155</v>
      </c>
      <c r="D3" s="3" t="s">
        <v>99</v>
      </c>
      <c r="E3" s="9" t="s">
        <v>157</v>
      </c>
      <c r="F3" s="10" t="s">
        <v>159</v>
      </c>
      <c r="G3" s="3" t="s">
        <v>160</v>
      </c>
      <c r="H3" s="3" t="s">
        <v>99</v>
      </c>
      <c r="I3" s="3" t="s">
        <v>162</v>
      </c>
      <c r="J3" s="70" t="s">
        <v>164</v>
      </c>
      <c r="K3" s="70" t="s">
        <v>166</v>
      </c>
      <c r="L3" s="70" t="s">
        <v>97</v>
      </c>
      <c r="M3" s="70" t="s">
        <v>168</v>
      </c>
      <c r="N3" s="70" t="s">
        <v>170</v>
      </c>
      <c r="O3" s="70" t="s">
        <v>171</v>
      </c>
      <c r="P3" s="70" t="s">
        <v>106</v>
      </c>
      <c r="Q3" s="70" t="s">
        <v>173</v>
      </c>
      <c r="T3" s="34"/>
      <c r="U3" s="34" t="s">
        <v>152</v>
      </c>
      <c r="V3" s="34" t="s">
        <v>154</v>
      </c>
      <c r="W3" s="34" t="s">
        <v>104</v>
      </c>
      <c r="X3" s="80" t="s">
        <v>156</v>
      </c>
      <c r="Y3" s="80" t="s">
        <v>158</v>
      </c>
      <c r="Z3" s="34" t="s">
        <v>103</v>
      </c>
      <c r="AA3" s="34" t="s">
        <v>104</v>
      </c>
      <c r="AB3" s="34" t="s">
        <v>161</v>
      </c>
      <c r="AC3" s="34" t="s">
        <v>163</v>
      </c>
      <c r="AD3" s="34" t="s">
        <v>165</v>
      </c>
      <c r="AE3" s="34" t="s">
        <v>106</v>
      </c>
      <c r="AF3" s="34" t="s">
        <v>167</v>
      </c>
      <c r="AG3" s="34" t="s">
        <v>169</v>
      </c>
      <c r="AH3" s="34" t="s">
        <v>105</v>
      </c>
      <c r="AI3" s="34" t="s">
        <v>106</v>
      </c>
      <c r="AJ3" s="34" t="s">
        <v>172</v>
      </c>
    </row>
    <row r="4" spans="1:42" ht="18.75">
      <c r="A4">
        <v>1988</v>
      </c>
      <c r="B4" s="21">
        <v>18.22021085477752</v>
      </c>
      <c r="C4" s="21">
        <v>12.73815593872758</v>
      </c>
      <c r="D4" s="21">
        <v>34.045820923966865</v>
      </c>
      <c r="E4" s="21">
        <v>-40.67628268775735</v>
      </c>
      <c r="F4" s="21">
        <v>29.615394441618847</v>
      </c>
      <c r="G4" s="23">
        <v>13.924050632911399</v>
      </c>
      <c r="H4" s="7">
        <v>19.848484848484848</v>
      </c>
      <c r="I4" s="21">
        <v>8.00915331807781</v>
      </c>
      <c r="J4" s="8">
        <v>5.975138045182393</v>
      </c>
      <c r="K4" s="21">
        <v>23.125819796186065</v>
      </c>
      <c r="L4" s="7">
        <v>38.78861506421381</v>
      </c>
      <c r="M4" s="21">
        <v>24.542922173892954</v>
      </c>
      <c r="N4" s="7">
        <v>31.765931990236474</v>
      </c>
      <c r="O4" s="7">
        <v>5</v>
      </c>
      <c r="P4" s="7">
        <v>3.703703703703698</v>
      </c>
      <c r="Q4" s="7">
        <v>1.104009296920383</v>
      </c>
      <c r="T4" s="11" t="s">
        <v>152</v>
      </c>
      <c r="U4" s="11">
        <v>1</v>
      </c>
      <c r="V4" s="11"/>
      <c r="W4" s="11"/>
      <c r="X4" s="81"/>
      <c r="Y4" s="8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N4" s="14" t="s">
        <v>13</v>
      </c>
      <c r="AO4" s="15" t="s">
        <v>14</v>
      </c>
      <c r="AP4" s="1"/>
    </row>
    <row r="5" spans="1:53" s="17" customFormat="1" ht="16.5">
      <c r="A5">
        <v>1989</v>
      </c>
      <c r="B5" s="21">
        <v>15.265720211931356</v>
      </c>
      <c r="C5" s="21">
        <v>14.065401361280895</v>
      </c>
      <c r="D5" s="21">
        <v>32.233577537662114</v>
      </c>
      <c r="E5" s="21">
        <v>61.55914687853552</v>
      </c>
      <c r="F5" s="21">
        <v>43.9341129438545</v>
      </c>
      <c r="G5" s="23">
        <v>48.88888888888887</v>
      </c>
      <c r="H5" s="7">
        <v>33.249051833122614</v>
      </c>
      <c r="I5" s="21">
        <v>10.169491525423723</v>
      </c>
      <c r="J5" s="8">
        <v>14.753321580599387</v>
      </c>
      <c r="K5" s="21">
        <v>20.17126935999345</v>
      </c>
      <c r="L5" s="7">
        <v>29.895585844691762</v>
      </c>
      <c r="M5" s="21">
        <v>20.54788938353964</v>
      </c>
      <c r="N5" s="7">
        <v>29.392066206738154</v>
      </c>
      <c r="O5" s="7">
        <v>80.95238095238095</v>
      </c>
      <c r="P5" s="7">
        <v>48.21428571428572</v>
      </c>
      <c r="Q5" s="7">
        <v>3.1321839080459934</v>
      </c>
      <c r="T5" s="11" t="s">
        <v>154</v>
      </c>
      <c r="U5" s="11">
        <v>0.5949393295715678</v>
      </c>
      <c r="V5" s="11">
        <v>1</v>
      </c>
      <c r="W5" s="11"/>
      <c r="X5" s="81"/>
      <c r="Y5" s="8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/>
      <c r="AM5"/>
      <c r="AN5" s="11">
        <v>-0.028967295801893424</v>
      </c>
      <c r="AO5">
        <f aca="true" t="shared" si="0" ref="AO5:AO29">AN5^2</f>
        <v>0.0008391042260743924</v>
      </c>
      <c r="AP5">
        <f aca="true" t="shared" si="1" ref="AP5:AP29">((1-AO5)/17)^(1/2)</f>
        <v>0.24243384734735923</v>
      </c>
      <c r="AQ5" s="16">
        <f aca="true" t="shared" si="2" ref="AQ5:AQ29">AN5/AP5</f>
        <v>-0.11948536113601778</v>
      </c>
      <c r="AR5"/>
      <c r="AS5"/>
      <c r="AT5"/>
      <c r="AU5"/>
      <c r="AV5"/>
      <c r="AW5"/>
      <c r="AX5"/>
      <c r="AY5"/>
      <c r="AZ5"/>
      <c r="BA5"/>
    </row>
    <row r="6" spans="1:53" ht="16.5">
      <c r="A6">
        <v>1990</v>
      </c>
      <c r="B6" s="21">
        <v>11.632616527557115</v>
      </c>
      <c r="C6" s="21">
        <v>17.711445564459826</v>
      </c>
      <c r="D6" s="21">
        <v>14.453465108581764</v>
      </c>
      <c r="E6" s="21">
        <v>21.70329428589879</v>
      </c>
      <c r="F6" s="21">
        <v>20.6996581322614</v>
      </c>
      <c r="G6" s="23">
        <v>1.6169154228855787</v>
      </c>
      <c r="H6" s="7">
        <v>-0.7590132827324347</v>
      </c>
      <c r="I6" s="21">
        <v>10.19230769230768</v>
      </c>
      <c r="J6" s="8">
        <v>10.662098352154391</v>
      </c>
      <c r="K6" s="21">
        <v>10.325957243683725</v>
      </c>
      <c r="L6" s="7">
        <v>11.89622391759524</v>
      </c>
      <c r="M6" s="21">
        <v>17.77138274959922</v>
      </c>
      <c r="N6" s="8">
        <v>18.731344788974337</v>
      </c>
      <c r="O6" s="7">
        <v>0</v>
      </c>
      <c r="P6" s="7">
        <v>-3.6144578313253017</v>
      </c>
      <c r="Q6" s="7">
        <v>4.569517971579828</v>
      </c>
      <c r="T6" s="11" t="s">
        <v>104</v>
      </c>
      <c r="U6" s="11">
        <v>0.892209751805888</v>
      </c>
      <c r="V6" s="11">
        <v>0.4805238263181853</v>
      </c>
      <c r="W6" s="11">
        <v>1</v>
      </c>
      <c r="X6" s="81"/>
      <c r="Y6" s="8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M6" s="4"/>
      <c r="AN6" s="11">
        <v>0.627806241848138</v>
      </c>
      <c r="AO6">
        <f t="shared" si="0"/>
        <v>0.3941406773034828</v>
      </c>
      <c r="AP6">
        <f t="shared" si="1"/>
        <v>0.1887823712321424</v>
      </c>
      <c r="AQ6" s="16">
        <f t="shared" si="2"/>
        <v>3.3255554411705934</v>
      </c>
      <c r="AR6" s="4"/>
      <c r="AS6" s="4"/>
      <c r="AT6" s="4"/>
      <c r="AU6" s="4"/>
      <c r="AV6" s="4"/>
      <c r="AW6" s="4"/>
      <c r="AX6" s="4"/>
      <c r="AZ6" s="4"/>
      <c r="BA6" s="4"/>
    </row>
    <row r="7" spans="1:43" ht="16.5">
      <c r="A7">
        <v>1991</v>
      </c>
      <c r="B7" s="21">
        <v>15.313455274367316</v>
      </c>
      <c r="C7" s="21">
        <v>28.141427080368153</v>
      </c>
      <c r="D7" s="21">
        <v>18.64922214322291</v>
      </c>
      <c r="E7" s="21">
        <v>15.723026115845041</v>
      </c>
      <c r="F7" s="21">
        <v>16.94860400521563</v>
      </c>
      <c r="G7" s="23">
        <v>-14.810281517747859</v>
      </c>
      <c r="H7" s="7">
        <v>-10.038240917782037</v>
      </c>
      <c r="I7" s="21">
        <v>11.343804537521818</v>
      </c>
      <c r="J7" s="8">
        <v>11.92231247693314</v>
      </c>
      <c r="K7" s="21">
        <v>17.074866723325343</v>
      </c>
      <c r="L7" s="7">
        <v>22.486772486772487</v>
      </c>
      <c r="M7" s="21">
        <v>17.298401665932552</v>
      </c>
      <c r="N7" s="8">
        <v>17.309324905847067</v>
      </c>
      <c r="O7" s="7">
        <v>-13.031578947368416</v>
      </c>
      <c r="P7" s="7">
        <v>-13.53</v>
      </c>
      <c r="Q7" s="7">
        <v>3.8768984812150187</v>
      </c>
      <c r="T7" s="11" t="s">
        <v>156</v>
      </c>
      <c r="U7" s="11">
        <v>0.03820810992202255</v>
      </c>
      <c r="V7" s="11">
        <v>0.005326691241883698</v>
      </c>
      <c r="W7" s="11">
        <v>-0.034167321832919685</v>
      </c>
      <c r="X7" s="81">
        <v>1</v>
      </c>
      <c r="Y7" s="8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N7" s="11">
        <v>0.9029272046109286</v>
      </c>
      <c r="AO7">
        <f t="shared" si="0"/>
        <v>0.8152775368265056</v>
      </c>
      <c r="AP7">
        <f t="shared" si="1"/>
        <v>0.10424023813048236</v>
      </c>
      <c r="AQ7" s="16">
        <f t="shared" si="2"/>
        <v>8.661983326253463</v>
      </c>
    </row>
    <row r="8" spans="1:43" ht="16.5">
      <c r="A8">
        <v>1992</v>
      </c>
      <c r="B8" s="21">
        <v>16.623788250155002</v>
      </c>
      <c r="C8" s="21">
        <v>11.584748413992774</v>
      </c>
      <c r="D8" s="21">
        <v>11.735173073310667</v>
      </c>
      <c r="E8" s="21">
        <v>39.76188817600465</v>
      </c>
      <c r="F8" s="21">
        <v>32.395589358822654</v>
      </c>
      <c r="G8" s="23">
        <v>-34.33908045977011</v>
      </c>
      <c r="H8" s="7">
        <v>-22.21041445270988</v>
      </c>
      <c r="I8" s="21">
        <v>9.56112852664579</v>
      </c>
      <c r="J8" s="8">
        <v>11.623606858913082</v>
      </c>
      <c r="K8" s="21">
        <v>19.761103411865633</v>
      </c>
      <c r="L8" s="7">
        <v>27.76519341867285</v>
      </c>
      <c r="M8" s="21">
        <v>21.120593992138637</v>
      </c>
      <c r="N8" s="8">
        <v>21.752686665518706</v>
      </c>
      <c r="O8" s="7">
        <v>-5.7129024449285914</v>
      </c>
      <c r="P8" s="7">
        <v>-4.036081878108</v>
      </c>
      <c r="Q8" s="7">
        <v>3.4115685520071715</v>
      </c>
      <c r="T8" s="11" t="s">
        <v>158</v>
      </c>
      <c r="U8" s="11">
        <v>0.705965436604048</v>
      </c>
      <c r="V8" s="11">
        <v>0.5445484588893512</v>
      </c>
      <c r="W8" s="11">
        <v>0.6645252397300773</v>
      </c>
      <c r="X8" s="81">
        <v>0.09159005723514753</v>
      </c>
      <c r="Y8" s="81">
        <v>1</v>
      </c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N8" s="11">
        <v>0.045457450902671066</v>
      </c>
      <c r="AO8">
        <f t="shared" si="0"/>
        <v>0.0020663798425687506</v>
      </c>
      <c r="AP8">
        <f t="shared" si="1"/>
        <v>0.24228491008793654</v>
      </c>
      <c r="AQ8" s="16">
        <f t="shared" si="2"/>
        <v>0.18761981869268057</v>
      </c>
    </row>
    <row r="9" spans="1:53" s="17" customFormat="1" ht="16.5">
      <c r="A9">
        <v>1993</v>
      </c>
      <c r="B9" s="21">
        <v>15.267264700986981</v>
      </c>
      <c r="C9" s="21">
        <v>27.886451450214267</v>
      </c>
      <c r="D9" s="21">
        <v>19.3759977547479</v>
      </c>
      <c r="E9" s="21">
        <v>38.35872400164418</v>
      </c>
      <c r="F9" s="21">
        <v>27.354311858346136</v>
      </c>
      <c r="G9" s="23">
        <v>-17.94310722100657</v>
      </c>
      <c r="H9" s="7">
        <v>-11.202185792349727</v>
      </c>
      <c r="I9" s="21">
        <v>8.72675250357653</v>
      </c>
      <c r="J9" s="8">
        <v>10.39935720088232</v>
      </c>
      <c r="K9" s="21">
        <v>15.216504843669076</v>
      </c>
      <c r="L9" s="7">
        <v>15.982463132722202</v>
      </c>
      <c r="M9" s="21">
        <v>19.425660703681924</v>
      </c>
      <c r="N9" s="8">
        <v>22.66090063370911</v>
      </c>
      <c r="O9" s="7">
        <v>-2.631578947368418</v>
      </c>
      <c r="P9" s="7">
        <v>-3.229693902145103</v>
      </c>
      <c r="Q9" s="7">
        <v>4.626069701103819</v>
      </c>
      <c r="T9" s="11" t="s">
        <v>103</v>
      </c>
      <c r="U9" s="11">
        <v>0.15576677337276867</v>
      </c>
      <c r="V9" s="11">
        <v>-0.01199440323452873</v>
      </c>
      <c r="W9" s="11">
        <v>0.15507468930547036</v>
      </c>
      <c r="X9" s="81">
        <v>0.009005787988885077</v>
      </c>
      <c r="Y9" s="81">
        <v>-0.07576537948137131</v>
      </c>
      <c r="Z9" s="11">
        <v>1</v>
      </c>
      <c r="AA9" s="11"/>
      <c r="AB9" s="11"/>
      <c r="AC9" s="11"/>
      <c r="AD9" s="11"/>
      <c r="AE9" s="11"/>
      <c r="AF9" s="11"/>
      <c r="AG9" s="11"/>
      <c r="AH9" s="11"/>
      <c r="AI9" s="11"/>
      <c r="AJ9" s="11"/>
      <c r="AK9"/>
      <c r="AM9"/>
      <c r="AN9" s="11">
        <v>0.7855246173885556</v>
      </c>
      <c r="AO9">
        <f t="shared" si="0"/>
        <v>0.6170489245234367</v>
      </c>
      <c r="AP9">
        <f t="shared" si="1"/>
        <v>0.1500884201114881</v>
      </c>
      <c r="AQ9" s="16">
        <f t="shared" si="2"/>
        <v>5.233745660091933</v>
      </c>
      <c r="AR9"/>
      <c r="AS9"/>
      <c r="AT9"/>
      <c r="AU9"/>
      <c r="AV9"/>
      <c r="AW9"/>
      <c r="AX9"/>
      <c r="AY9"/>
      <c r="AZ9"/>
      <c r="BA9"/>
    </row>
    <row r="10" spans="1:43" ht="16.5">
      <c r="A10">
        <v>1994</v>
      </c>
      <c r="B10" s="21">
        <v>12.874408941417848</v>
      </c>
      <c r="C10" s="21">
        <v>16.275871910126938</v>
      </c>
      <c r="D10" s="21">
        <v>17.152158175414755</v>
      </c>
      <c r="E10" s="21">
        <v>19.686713678360967</v>
      </c>
      <c r="F10" s="21">
        <v>24.52003062600696</v>
      </c>
      <c r="G10" s="23">
        <v>38.13333333333333</v>
      </c>
      <c r="H10" s="7">
        <v>11.69230769230769</v>
      </c>
      <c r="I10" s="21">
        <v>8.815789473684221</v>
      </c>
      <c r="J10" s="8">
        <v>9.417258405384787</v>
      </c>
      <c r="K10" s="21">
        <v>15.084557698194057</v>
      </c>
      <c r="L10" s="7">
        <v>17.364616660741806</v>
      </c>
      <c r="M10" s="21">
        <v>17.484535474727014</v>
      </c>
      <c r="N10" s="8">
        <v>19.354571118470922</v>
      </c>
      <c r="O10" s="7">
        <v>-3.8892551087672977</v>
      </c>
      <c r="P10" s="7">
        <v>-1.1830635118306287</v>
      </c>
      <c r="Q10" s="7">
        <v>2.655286865813178</v>
      </c>
      <c r="T10" s="11" t="s">
        <v>104</v>
      </c>
      <c r="U10" s="11">
        <v>0.25723423458542655</v>
      </c>
      <c r="V10" s="11">
        <v>0.32096058700901636</v>
      </c>
      <c r="W10" s="11">
        <v>0.4046792085286058</v>
      </c>
      <c r="X10" s="81">
        <v>-0.13185710931837333</v>
      </c>
      <c r="Y10" s="81">
        <v>0.3574274723082986</v>
      </c>
      <c r="Z10" s="11">
        <v>0.4402303465621085</v>
      </c>
      <c r="AA10" s="11">
        <v>1</v>
      </c>
      <c r="AB10" s="11"/>
      <c r="AC10" s="11"/>
      <c r="AD10" s="11"/>
      <c r="AE10" s="11"/>
      <c r="AF10" s="11"/>
      <c r="AG10" s="11"/>
      <c r="AH10" s="11"/>
      <c r="AI10" s="11"/>
      <c r="AJ10" s="11"/>
      <c r="AN10" s="11">
        <v>0.27461416291678614</v>
      </c>
      <c r="AO10">
        <f t="shared" si="0"/>
        <v>0.07541293847448716</v>
      </c>
      <c r="AP10">
        <f t="shared" si="1"/>
        <v>0.23321122230155028</v>
      </c>
      <c r="AQ10" s="16">
        <f t="shared" si="2"/>
        <v>1.1775340835086419</v>
      </c>
    </row>
    <row r="11" spans="1:45" ht="17.25" thickBot="1">
      <c r="A11">
        <v>1995</v>
      </c>
      <c r="B11" s="21">
        <v>6.517513628075267</v>
      </c>
      <c r="C11" s="21">
        <v>23.058471768210364</v>
      </c>
      <c r="D11" s="21">
        <v>9.856850350050529</v>
      </c>
      <c r="E11" s="21">
        <v>42.55943153450274</v>
      </c>
      <c r="F11" s="21">
        <v>35.63922556113326</v>
      </c>
      <c r="G11" s="23">
        <v>-56.37065637065637</v>
      </c>
      <c r="H11" s="7">
        <v>23.41597796143253</v>
      </c>
      <c r="I11" s="21">
        <v>9.068923821039899</v>
      </c>
      <c r="J11" s="8">
        <v>8.855576355114536</v>
      </c>
      <c r="K11" s="21">
        <v>9.138587363066652</v>
      </c>
      <c r="L11" s="7">
        <v>9.070716045393956</v>
      </c>
      <c r="M11" s="21">
        <v>12.675767045595055</v>
      </c>
      <c r="N11" s="8">
        <v>13.117334434161654</v>
      </c>
      <c r="O11" s="7">
        <v>-7.6817558299039685</v>
      </c>
      <c r="P11" s="7">
        <v>-3.3396345305607977</v>
      </c>
      <c r="Q11" s="7">
        <v>4.572748267898397</v>
      </c>
      <c r="T11" s="11" t="s">
        <v>161</v>
      </c>
      <c r="U11" s="11">
        <v>0.8102866298972539</v>
      </c>
      <c r="V11" s="11">
        <v>0.6760715538251514</v>
      </c>
      <c r="W11" s="11">
        <v>0.7521895011307215</v>
      </c>
      <c r="X11" s="81">
        <v>0.10148100342077707</v>
      </c>
      <c r="Y11" s="81">
        <v>0.8617577549680958</v>
      </c>
      <c r="Z11" s="11">
        <v>-0.011742649133869644</v>
      </c>
      <c r="AA11" s="11">
        <v>0.24369891905641147</v>
      </c>
      <c r="AB11" s="11">
        <v>1</v>
      </c>
      <c r="AC11" s="11"/>
      <c r="AD11" s="11"/>
      <c r="AE11" s="11"/>
      <c r="AF11" s="11"/>
      <c r="AG11" s="11"/>
      <c r="AH11" s="11"/>
      <c r="AI11" s="11"/>
      <c r="AJ11" s="11"/>
      <c r="AN11" s="12">
        <v>0.27369013096357714</v>
      </c>
      <c r="AO11">
        <f t="shared" si="0"/>
        <v>0.07490628778686001</v>
      </c>
      <c r="AP11">
        <f t="shared" si="1"/>
        <v>0.23327511052190766</v>
      </c>
      <c r="AQ11" s="16">
        <f t="shared" si="2"/>
        <v>1.173250461016817</v>
      </c>
      <c r="AS11" s="1" t="s">
        <v>15</v>
      </c>
    </row>
    <row r="12" spans="1:43" ht="16.5">
      <c r="A12">
        <v>1996</v>
      </c>
      <c r="B12" s="21">
        <v>10.194319639270466</v>
      </c>
      <c r="C12" s="21">
        <v>22.099890300178604</v>
      </c>
      <c r="D12" s="21">
        <v>17.773979571073937</v>
      </c>
      <c r="E12" s="21">
        <v>20.83804571738963</v>
      </c>
      <c r="F12" s="21">
        <v>13.770118263433817</v>
      </c>
      <c r="G12" s="23">
        <v>129.64601769911508</v>
      </c>
      <c r="H12" s="7">
        <v>-4.910714285714302</v>
      </c>
      <c r="I12" s="21">
        <v>6.319290465631933</v>
      </c>
      <c r="J12" s="8">
        <v>8.636566314601968</v>
      </c>
      <c r="K12" s="21">
        <v>8.605655362541786</v>
      </c>
      <c r="L12" s="7">
        <v>3.7249601955048783</v>
      </c>
      <c r="M12" s="21">
        <v>7.923587924165054</v>
      </c>
      <c r="N12" s="8">
        <v>0.7891447007978947</v>
      </c>
      <c r="O12" s="7">
        <v>-10.549777117384851</v>
      </c>
      <c r="P12" s="7">
        <v>-3.780964797913955</v>
      </c>
      <c r="Q12" s="7">
        <v>2.528710247349819</v>
      </c>
      <c r="T12" s="11" t="s">
        <v>163</v>
      </c>
      <c r="U12" s="11">
        <v>0.668329350163258</v>
      </c>
      <c r="V12" s="11">
        <v>0.5633668195951826</v>
      </c>
      <c r="W12" s="11">
        <v>0.6033234413894133</v>
      </c>
      <c r="X12" s="81">
        <v>0.2799697011642384</v>
      </c>
      <c r="Y12" s="81">
        <v>0.5445947762615213</v>
      </c>
      <c r="Z12" s="11">
        <v>0.016506668043104647</v>
      </c>
      <c r="AA12" s="11">
        <v>0.3389930586047984</v>
      </c>
      <c r="AB12" s="11">
        <v>0.6559759480310428</v>
      </c>
      <c r="AC12" s="11">
        <v>1</v>
      </c>
      <c r="AD12" s="11"/>
      <c r="AE12" s="11"/>
      <c r="AF12" s="11"/>
      <c r="AG12" s="11"/>
      <c r="AH12" s="11"/>
      <c r="AI12" s="11"/>
      <c r="AJ12" s="11"/>
      <c r="AN12" s="11">
        <v>0.13099957372956883</v>
      </c>
      <c r="AO12">
        <f t="shared" si="0"/>
        <v>0.01716088831732874</v>
      </c>
      <c r="AP12">
        <f t="shared" si="1"/>
        <v>0.24044555598533798</v>
      </c>
      <c r="AQ12" s="16">
        <f t="shared" si="2"/>
        <v>0.5448201077900438</v>
      </c>
    </row>
    <row r="13" spans="1:43" ht="16.5">
      <c r="A13">
        <v>1997</v>
      </c>
      <c r="B13" s="21">
        <v>11.024407859901864</v>
      </c>
      <c r="C13" s="21">
        <v>9.865797825024835</v>
      </c>
      <c r="D13" s="21">
        <v>19.54393942535171</v>
      </c>
      <c r="E13" s="21">
        <v>13.81611477961986</v>
      </c>
      <c r="F13" s="21">
        <v>27.893307727911186</v>
      </c>
      <c r="G13" s="23">
        <v>23.121387283236984</v>
      </c>
      <c r="H13" s="7">
        <v>3.6384976525821733</v>
      </c>
      <c r="I13" s="21">
        <v>5.8394160583941535</v>
      </c>
      <c r="J13" s="8">
        <v>8.458166662977519</v>
      </c>
      <c r="K13" s="21">
        <v>8.136933854104589</v>
      </c>
      <c r="L13" s="7">
        <v>11.64637846714025</v>
      </c>
      <c r="M13" s="21">
        <v>11.379080205817193</v>
      </c>
      <c r="N13" s="8">
        <v>0.2786896935815575</v>
      </c>
      <c r="O13" s="7">
        <v>0.08305647840531893</v>
      </c>
      <c r="P13" s="7">
        <v>1.6260162601626105</v>
      </c>
      <c r="Q13" s="7">
        <v>0.25848142164783816</v>
      </c>
      <c r="T13" s="11" t="s">
        <v>165</v>
      </c>
      <c r="U13" s="11">
        <v>0.7228515585870262</v>
      </c>
      <c r="V13" s="11">
        <v>0.4082551980945102</v>
      </c>
      <c r="W13" s="11">
        <v>0.6706764232442992</v>
      </c>
      <c r="X13" s="81">
        <v>0.019045083406695563</v>
      </c>
      <c r="Y13" s="81">
        <v>0.7749572223629624</v>
      </c>
      <c r="Z13" s="11">
        <v>-0.012665646076172018</v>
      </c>
      <c r="AA13" s="11">
        <v>0.23659625807364817</v>
      </c>
      <c r="AB13" s="11">
        <v>0.7366737854259447</v>
      </c>
      <c r="AC13" s="11">
        <v>0.5449915369207511</v>
      </c>
      <c r="AD13" s="11">
        <v>1</v>
      </c>
      <c r="AE13" s="11"/>
      <c r="AF13" s="11"/>
      <c r="AG13" s="11"/>
      <c r="AH13" s="11"/>
      <c r="AI13" s="11"/>
      <c r="AJ13" s="11"/>
      <c r="AN13" s="11">
        <v>-0.15089178596540478</v>
      </c>
      <c r="AO13">
        <f t="shared" si="0"/>
        <v>0.022768331071829528</v>
      </c>
      <c r="AP13">
        <f t="shared" si="1"/>
        <v>0.23975866161476658</v>
      </c>
      <c r="AQ13" s="16">
        <f t="shared" si="2"/>
        <v>-0.6293486331177929</v>
      </c>
    </row>
    <row r="14" spans="1:43" ht="16.5">
      <c r="A14">
        <v>1998</v>
      </c>
      <c r="B14" s="21">
        <v>-5.293679818083785</v>
      </c>
      <c r="C14" s="21">
        <v>8.27759920629556</v>
      </c>
      <c r="D14" s="21">
        <v>-2.2570531707232444</v>
      </c>
      <c r="E14" s="21">
        <v>1.38596819736716</v>
      </c>
      <c r="F14" s="21">
        <v>8.37234235002111</v>
      </c>
      <c r="G14" s="23">
        <v>30.046948356807523</v>
      </c>
      <c r="H14" s="7">
        <v>12.570781426953559</v>
      </c>
      <c r="I14" s="21">
        <v>2.857142857142869</v>
      </c>
      <c r="J14" s="8">
        <v>7.340009964099381</v>
      </c>
      <c r="K14" s="21">
        <v>8.271676188129407</v>
      </c>
      <c r="L14" s="7">
        <v>5.332448721842975</v>
      </c>
      <c r="M14" s="21">
        <v>4.959224618009994</v>
      </c>
      <c r="N14" s="8">
        <v>1.7940188293961157</v>
      </c>
      <c r="O14" s="8">
        <v>-9.70954356846473</v>
      </c>
      <c r="P14" s="7">
        <v>2.719999999999989</v>
      </c>
      <c r="Q14" s="7">
        <v>2.116231603824259</v>
      </c>
      <c r="T14" s="11" t="s">
        <v>106</v>
      </c>
      <c r="U14" s="11">
        <v>0.7992453071433157</v>
      </c>
      <c r="V14" s="11">
        <v>0.35768056183769553</v>
      </c>
      <c r="W14" s="11">
        <v>0.7903616638992174</v>
      </c>
      <c r="X14" s="81">
        <v>-0.031557599533877524</v>
      </c>
      <c r="Y14" s="81">
        <v>0.6909842719196833</v>
      </c>
      <c r="Z14" s="11">
        <v>0.05422089385081541</v>
      </c>
      <c r="AA14" s="11">
        <v>0.3419311148396217</v>
      </c>
      <c r="AB14" s="11">
        <v>0.7072015346736453</v>
      </c>
      <c r="AC14" s="11">
        <v>0.6265303885288296</v>
      </c>
      <c r="AD14" s="11">
        <v>0.9320899223326892</v>
      </c>
      <c r="AE14" s="11">
        <v>1</v>
      </c>
      <c r="AF14" s="11"/>
      <c r="AG14" s="11"/>
      <c r="AH14" s="11"/>
      <c r="AI14" s="11"/>
      <c r="AJ14" s="11"/>
      <c r="AN14" s="11">
        <v>0.033622740393293334</v>
      </c>
      <c r="AO14">
        <f t="shared" si="0"/>
        <v>0.0011304886715547992</v>
      </c>
      <c r="AP14">
        <f t="shared" si="1"/>
        <v>0.2423984943809343</v>
      </c>
      <c r="AQ14" s="16">
        <f t="shared" si="2"/>
        <v>0.13870853645012537</v>
      </c>
    </row>
    <row r="15" spans="1:43" ht="16.5">
      <c r="A15">
        <v>1999</v>
      </c>
      <c r="B15" s="21">
        <v>-2.018620568023244</v>
      </c>
      <c r="C15" s="21">
        <v>8.273522070402839</v>
      </c>
      <c r="D15" s="21">
        <v>-4.341420266883267</v>
      </c>
      <c r="E15" s="21">
        <v>15.87163904437594</v>
      </c>
      <c r="F15" s="21">
        <v>-9.168246176295568</v>
      </c>
      <c r="G15" s="23">
        <v>-30.68592057761733</v>
      </c>
      <c r="H15" s="7">
        <v>-14.587525150905423</v>
      </c>
      <c r="I15" s="21">
        <v>-4.0229885057471275</v>
      </c>
      <c r="J15" s="8">
        <v>4.833404931284435</v>
      </c>
      <c r="K15" s="21">
        <v>8.188945253310486</v>
      </c>
      <c r="L15" s="7">
        <v>4.422757317508141</v>
      </c>
      <c r="M15" s="21">
        <v>3.158569126012245</v>
      </c>
      <c r="N15" s="8">
        <v>-6.899502310409766</v>
      </c>
      <c r="O15" s="7">
        <v>-7.5367647058823595</v>
      </c>
      <c r="P15" s="7">
        <v>-0.48026998961576695</v>
      </c>
      <c r="Q15" s="7">
        <v>0.14727540500736325</v>
      </c>
      <c r="T15" s="81" t="s">
        <v>167</v>
      </c>
      <c r="U15" s="81">
        <v>0.8091493719334835</v>
      </c>
      <c r="V15" s="81">
        <v>0.47913148589979476</v>
      </c>
      <c r="W15" s="81">
        <v>0.7766088992034181</v>
      </c>
      <c r="X15" s="81">
        <v>0.048401875905752546</v>
      </c>
      <c r="Y15" s="81">
        <v>0.7291339022165184</v>
      </c>
      <c r="Z15" s="81">
        <v>-0.10675607079633966</v>
      </c>
      <c r="AA15" s="81">
        <v>0.2271094682905648</v>
      </c>
      <c r="AB15" s="81">
        <v>0.8130608462682878</v>
      </c>
      <c r="AC15" s="81">
        <v>0.7727608187852562</v>
      </c>
      <c r="AD15" s="81">
        <v>0.8484294761595242</v>
      </c>
      <c r="AE15" s="81">
        <v>0.8832763032083433</v>
      </c>
      <c r="AF15" s="81">
        <v>1</v>
      </c>
      <c r="AG15" s="81"/>
      <c r="AH15" s="81"/>
      <c r="AI15" s="81"/>
      <c r="AJ15" s="11"/>
      <c r="AN15" s="11">
        <v>-0.19703186430866873</v>
      </c>
      <c r="AO15">
        <f t="shared" si="0"/>
        <v>0.038821555552949645</v>
      </c>
      <c r="AP15">
        <f t="shared" si="1"/>
        <v>0.23778121981537</v>
      </c>
      <c r="AQ15" s="16">
        <f t="shared" si="2"/>
        <v>-0.8286266865888655</v>
      </c>
    </row>
    <row r="16" spans="1:43" ht="16.5">
      <c r="A16">
        <v>2000</v>
      </c>
      <c r="B16" s="21">
        <v>4.024890500115252</v>
      </c>
      <c r="C16" s="21">
        <v>5.746263709340371</v>
      </c>
      <c r="D16" s="21">
        <v>3.21773778037302</v>
      </c>
      <c r="E16" s="21">
        <v>8.394781775475035</v>
      </c>
      <c r="F16" s="21">
        <v>3.502689053500707</v>
      </c>
      <c r="G16" s="23">
        <v>-6.249999999999989</v>
      </c>
      <c r="H16" s="7">
        <v>8.59835100117785</v>
      </c>
      <c r="I16" s="21">
        <v>-3.6926147704590795</v>
      </c>
      <c r="J16" s="8">
        <v>5.57925449440666</v>
      </c>
      <c r="K16" s="21">
        <v>6.889316991618788</v>
      </c>
      <c r="L16" s="7">
        <v>4.860429793388121</v>
      </c>
      <c r="M16" s="21">
        <v>3.9055752905975627</v>
      </c>
      <c r="N16" s="8">
        <v>2.1381586820646614</v>
      </c>
      <c r="O16" s="7">
        <v>-0.5964214711729698</v>
      </c>
      <c r="P16" s="7">
        <v>0.5738880918221057</v>
      </c>
      <c r="Q16" s="7">
        <v>1.6491596638655404</v>
      </c>
      <c r="T16" s="81" t="s">
        <v>169</v>
      </c>
      <c r="U16" s="81">
        <v>0.7969722503132726</v>
      </c>
      <c r="V16" s="81">
        <v>0.4589568448153067</v>
      </c>
      <c r="W16" s="81">
        <v>0.8003242744719545</v>
      </c>
      <c r="X16" s="81">
        <v>0.008422594214928332</v>
      </c>
      <c r="Y16" s="81">
        <v>0.6721687490790343</v>
      </c>
      <c r="Z16" s="81">
        <v>-0.10351006679386365</v>
      </c>
      <c r="AA16" s="81">
        <v>0.3117779496727613</v>
      </c>
      <c r="AB16" s="81">
        <v>0.7756765673528765</v>
      </c>
      <c r="AC16" s="81">
        <v>0.7319162775000578</v>
      </c>
      <c r="AD16" s="81">
        <v>0.7673892872415309</v>
      </c>
      <c r="AE16" s="81">
        <v>0.8399081480291007</v>
      </c>
      <c r="AF16" s="81">
        <v>0.9413228269996505</v>
      </c>
      <c r="AG16" s="81">
        <v>1</v>
      </c>
      <c r="AH16" s="81"/>
      <c r="AI16" s="81"/>
      <c r="AJ16" s="11"/>
      <c r="AN16" s="11">
        <v>-0.3431164299756522</v>
      </c>
      <c r="AO16">
        <f t="shared" si="0"/>
        <v>0.11772888451923666</v>
      </c>
      <c r="AP16">
        <f t="shared" si="1"/>
        <v>0.22781198588009616</v>
      </c>
      <c r="AQ16" s="16">
        <f t="shared" si="2"/>
        <v>-1.506138619748673</v>
      </c>
    </row>
    <row r="17" spans="1:43" ht="17.25" thickBot="1">
      <c r="A17">
        <v>2001</v>
      </c>
      <c r="B17" s="21">
        <v>-1.39885402041513</v>
      </c>
      <c r="C17" s="21">
        <v>0.0655816707135104</v>
      </c>
      <c r="D17" s="21">
        <v>0.3238626039857806</v>
      </c>
      <c r="E17" s="21">
        <v>30.984912751138705</v>
      </c>
      <c r="F17" s="21">
        <v>-10.561397257195704</v>
      </c>
      <c r="G17" s="23">
        <v>-53.14814814814815</v>
      </c>
      <c r="H17" s="7">
        <v>-24.078091106290678</v>
      </c>
      <c r="I17" s="21">
        <v>-1.6580310880829008</v>
      </c>
      <c r="J17" s="7">
        <v>-2.5227943476025416</v>
      </c>
      <c r="K17" s="7">
        <v>4.412518709182911</v>
      </c>
      <c r="L17" s="7">
        <v>-2.718848976706467</v>
      </c>
      <c r="M17" s="7">
        <v>1.5351552477416375</v>
      </c>
      <c r="N17" s="7">
        <v>-3.7218795871873267</v>
      </c>
      <c r="O17" s="7">
        <v>-51.8</v>
      </c>
      <c r="P17" s="7">
        <v>-4.331474516923883</v>
      </c>
      <c r="Q17" s="7">
        <v>-1.684406324274046</v>
      </c>
      <c r="T17" s="11" t="s">
        <v>105</v>
      </c>
      <c r="U17" s="11">
        <v>0.49500268594432145</v>
      </c>
      <c r="V17" s="11">
        <v>0.2582587740219027</v>
      </c>
      <c r="W17" s="11">
        <v>0.5883272360434393</v>
      </c>
      <c r="X17" s="81">
        <v>0.1797790218019565</v>
      </c>
      <c r="Y17" s="81">
        <v>0.2924731784368001</v>
      </c>
      <c r="Z17" s="11">
        <v>0.43745775369938517</v>
      </c>
      <c r="AA17" s="11">
        <v>0.6858400690933373</v>
      </c>
      <c r="AB17" s="11">
        <v>0.28157254738267296</v>
      </c>
      <c r="AC17" s="11">
        <v>0.6526673426142358</v>
      </c>
      <c r="AD17" s="11">
        <v>0.2913423244972988</v>
      </c>
      <c r="AE17" s="11">
        <v>0.4839602880541369</v>
      </c>
      <c r="AF17" s="11">
        <v>0.38891950680308973</v>
      </c>
      <c r="AG17" s="11">
        <v>0.4872147237473908</v>
      </c>
      <c r="AH17" s="11">
        <v>1</v>
      </c>
      <c r="AI17" s="11"/>
      <c r="AJ17" s="11"/>
      <c r="AN17" s="12">
        <v>-0.3525061036341873</v>
      </c>
      <c r="AO17">
        <f t="shared" si="0"/>
        <v>0.12426055309935638</v>
      </c>
      <c r="AP17">
        <f t="shared" si="1"/>
        <v>0.22696714544577276</v>
      </c>
      <c r="AQ17" s="16">
        <f t="shared" si="2"/>
        <v>-1.5531151125060452</v>
      </c>
    </row>
    <row r="18" spans="1:43" ht="16.5">
      <c r="A18">
        <v>2002</v>
      </c>
      <c r="B18" s="21">
        <v>-1.685937233012469</v>
      </c>
      <c r="C18" s="21">
        <v>-1.719859421418135</v>
      </c>
      <c r="D18" s="21">
        <v>-1.106308732846606</v>
      </c>
      <c r="E18" s="21">
        <v>43.234434360588935</v>
      </c>
      <c r="F18" s="21">
        <v>-8.097429019772818</v>
      </c>
      <c r="G18" s="23">
        <v>-70.75098814229248</v>
      </c>
      <c r="H18" s="7">
        <v>-27</v>
      </c>
      <c r="I18" s="21">
        <v>-3.0558482613277205</v>
      </c>
      <c r="J18" s="7">
        <v>4.846256243588498</v>
      </c>
      <c r="K18" s="7">
        <v>2.227601224163833</v>
      </c>
      <c r="L18" s="7">
        <v>-2.1743157174814454</v>
      </c>
      <c r="M18" s="7">
        <v>3.3172537977541605</v>
      </c>
      <c r="N18" s="7">
        <v>-2.8431252124193174</v>
      </c>
      <c r="O18" s="7">
        <v>-22.821576763485474</v>
      </c>
      <c r="P18" s="7">
        <v>-3.754913921648373</v>
      </c>
      <c r="Q18" s="7">
        <v>0.7567794828673424</v>
      </c>
      <c r="T18" s="11" t="s">
        <v>106</v>
      </c>
      <c r="U18" s="11">
        <v>0.4325404409202717</v>
      </c>
      <c r="V18" s="11">
        <v>0.04011544730386686</v>
      </c>
      <c r="W18" s="11">
        <v>0.5107047324327376</v>
      </c>
      <c r="X18" s="81">
        <v>0.29402344816605175</v>
      </c>
      <c r="Y18" s="81">
        <v>0.3234917746863821</v>
      </c>
      <c r="Z18" s="11">
        <v>0.31971213915036895</v>
      </c>
      <c r="AA18" s="11">
        <v>0.4258317071918169</v>
      </c>
      <c r="AB18" s="11">
        <v>0.2732070358732073</v>
      </c>
      <c r="AC18" s="11">
        <v>0.46939884028269013</v>
      </c>
      <c r="AD18" s="11">
        <v>0.25013587935692044</v>
      </c>
      <c r="AE18" s="11">
        <v>0.350681059119825</v>
      </c>
      <c r="AF18" s="11">
        <v>0.3041240123501181</v>
      </c>
      <c r="AG18" s="11">
        <v>0.4411252788657521</v>
      </c>
      <c r="AH18" s="11">
        <v>0.7458502221616512</v>
      </c>
      <c r="AI18" s="11">
        <v>1</v>
      </c>
      <c r="AJ18" s="11"/>
      <c r="AN18" s="11">
        <v>0.5200403675156081</v>
      </c>
      <c r="AO18">
        <f t="shared" si="0"/>
        <v>0.27044198384576873</v>
      </c>
      <c r="AP18">
        <f t="shared" si="1"/>
        <v>0.20715978717124886</v>
      </c>
      <c r="AQ18" s="16">
        <f t="shared" si="2"/>
        <v>2.5103345326654356</v>
      </c>
    </row>
    <row r="19" spans="1:43" ht="17.25" thickBot="1">
      <c r="A19">
        <v>2003</v>
      </c>
      <c r="B19" s="21">
        <v>-3.3314439519178562</v>
      </c>
      <c r="C19" s="21">
        <v>6.121160451178165</v>
      </c>
      <c r="D19" s="21">
        <v>-1.7540328937350025</v>
      </c>
      <c r="E19" s="21">
        <v>-14.477903381614055</v>
      </c>
      <c r="F19" s="21">
        <v>-10.084079862466776</v>
      </c>
      <c r="G19" s="23">
        <v>-83.78378378378379</v>
      </c>
      <c r="H19" s="7">
        <v>-2.1526418786692814</v>
      </c>
      <c r="I19" s="21">
        <v>-2.5</v>
      </c>
      <c r="J19" s="7">
        <v>2.7336522136428343</v>
      </c>
      <c r="K19" s="7">
        <v>5.517278188046459</v>
      </c>
      <c r="L19" s="7">
        <v>4.380471037184841</v>
      </c>
      <c r="M19" s="7">
        <v>3.4131274644205734</v>
      </c>
      <c r="N19" s="7">
        <v>-5.84125488749927</v>
      </c>
      <c r="O19" s="7">
        <v>-24.731182795698935</v>
      </c>
      <c r="P19" s="7">
        <v>-51.70422535211267</v>
      </c>
      <c r="Q19" s="7">
        <v>-0.05215939912371903</v>
      </c>
      <c r="T19" s="12" t="s">
        <v>172</v>
      </c>
      <c r="U19" s="12">
        <v>0.6230312282496642</v>
      </c>
      <c r="V19" s="12">
        <v>0.649731547220762</v>
      </c>
      <c r="W19" s="12">
        <v>0.48856183614303056</v>
      </c>
      <c r="X19" s="82">
        <v>0.2341034939537232</v>
      </c>
      <c r="Y19" s="82">
        <v>0.5010183254850793</v>
      </c>
      <c r="Z19" s="12">
        <v>0.09077434685932236</v>
      </c>
      <c r="AA19" s="12">
        <v>0.21850474425009667</v>
      </c>
      <c r="AB19" s="12">
        <v>0.6987519727247122</v>
      </c>
      <c r="AC19" s="12">
        <v>0.7615929702647805</v>
      </c>
      <c r="AD19" s="12">
        <v>0.3725367673081395</v>
      </c>
      <c r="AE19" s="12">
        <v>0.42322378826860535</v>
      </c>
      <c r="AF19" s="12">
        <v>0.596875890386839</v>
      </c>
      <c r="AG19" s="12">
        <v>0.6516830778230648</v>
      </c>
      <c r="AH19" s="12">
        <v>0.4551319805136021</v>
      </c>
      <c r="AI19" s="12">
        <v>0.32760195319091445</v>
      </c>
      <c r="AJ19" s="12">
        <v>1</v>
      </c>
      <c r="AN19" s="11">
        <v>-0.017075671896090338</v>
      </c>
      <c r="AO19">
        <f t="shared" si="0"/>
        <v>0.0002915785707029294</v>
      </c>
      <c r="AP19">
        <f t="shared" si="1"/>
        <v>0.2425002633630222</v>
      </c>
      <c r="AQ19" s="16">
        <f t="shared" si="2"/>
        <v>-0.07041506536645738</v>
      </c>
    </row>
    <row r="20" spans="1:43" ht="16.5">
      <c r="A20">
        <v>2004</v>
      </c>
      <c r="B20" s="21">
        <v>4.62939791587198</v>
      </c>
      <c r="C20" s="21">
        <v>4.781047767644697</v>
      </c>
      <c r="D20" s="21">
        <v>7.9862372416580785</v>
      </c>
      <c r="E20" s="21">
        <v>79.81142729838851</v>
      </c>
      <c r="F20" s="21">
        <v>-12.738234942472337</v>
      </c>
      <c r="G20" s="23">
        <v>125</v>
      </c>
      <c r="H20" s="7">
        <v>0.4</v>
      </c>
      <c r="I20" s="21">
        <v>-0.4459308807134965</v>
      </c>
      <c r="J20" s="7">
        <v>6.254851580323839</v>
      </c>
      <c r="K20" s="7">
        <v>6.941679043909699</v>
      </c>
      <c r="L20" s="7">
        <v>10.708928409463535</v>
      </c>
      <c r="M20" s="7">
        <v>3.388506206453412</v>
      </c>
      <c r="N20" s="7">
        <v>-3.8638039953798775</v>
      </c>
      <c r="O20" s="7">
        <v>8.571428571428585</v>
      </c>
      <c r="P20" s="7">
        <v>2.5371828521434825</v>
      </c>
      <c r="Q20" s="7">
        <v>1.617785199874744</v>
      </c>
      <c r="AN20" s="11">
        <v>0.6335231967913956</v>
      </c>
      <c r="AO20">
        <f t="shared" si="0"/>
        <v>0.4013516408727893</v>
      </c>
      <c r="AP20">
        <f t="shared" si="1"/>
        <v>0.1876555604303378</v>
      </c>
      <c r="AQ20" s="16">
        <f t="shared" si="2"/>
        <v>3.375989474218508</v>
      </c>
    </row>
    <row r="21" spans="1:43" ht="16.5">
      <c r="A21">
        <v>2005</v>
      </c>
      <c r="B21" s="21">
        <v>7.017987914140389</v>
      </c>
      <c r="C21" s="21">
        <v>5.4584828474602</v>
      </c>
      <c r="D21" s="21">
        <v>10.650189409627476</v>
      </c>
      <c r="E21" s="21">
        <v>8.301478005669583</v>
      </c>
      <c r="F21" s="21">
        <v>-3.9671463246672256</v>
      </c>
      <c r="G21" s="23">
        <v>548.148148148148</v>
      </c>
      <c r="H21" s="7">
        <v>21.912350597609564</v>
      </c>
      <c r="I21" s="21">
        <v>0.8958566629339249</v>
      </c>
      <c r="J21" s="7">
        <v>3.2994048899051664</v>
      </c>
      <c r="K21" s="7">
        <v>6.247715692387068</v>
      </c>
      <c r="L21" s="7">
        <v>8.132822445455567</v>
      </c>
      <c r="M21" s="7">
        <v>3.0251683008229335</v>
      </c>
      <c r="N21" s="7">
        <v>-1.26682359125444</v>
      </c>
      <c r="O21" s="7">
        <v>30.921052631578938</v>
      </c>
      <c r="P21" s="7">
        <v>9.357224118316276</v>
      </c>
      <c r="Q21" s="7">
        <v>2.2082990961380444</v>
      </c>
      <c r="AN21" s="11">
        <v>0.40256877470970415</v>
      </c>
      <c r="AO21">
        <f t="shared" si="0"/>
        <v>0.16206161837127253</v>
      </c>
      <c r="AP21">
        <f t="shared" si="1"/>
        <v>0.22201462347553588</v>
      </c>
      <c r="AQ21" s="16">
        <f t="shared" si="2"/>
        <v>1.8132534173095305</v>
      </c>
    </row>
    <row r="22" spans="1:43" ht="17.25" thickBot="1">
      <c r="A22">
        <v>2006</v>
      </c>
      <c r="B22" s="21">
        <v>6.709653621102429</v>
      </c>
      <c r="C22" s="21">
        <v>20.578358314787117</v>
      </c>
      <c r="D22" s="21">
        <v>6.885152220809454</v>
      </c>
      <c r="E22" s="21">
        <v>3.5112863880734757</v>
      </c>
      <c r="F22" s="21">
        <v>8.371383417062228</v>
      </c>
      <c r="G22" s="23">
        <v>72.57142857142857</v>
      </c>
      <c r="H22" s="7">
        <v>29.084967320261445</v>
      </c>
      <c r="I22" s="21">
        <v>2.1087680355160954</v>
      </c>
      <c r="J22" s="7">
        <v>4.286031021920356</v>
      </c>
      <c r="K22" s="7">
        <v>4.987960096319233</v>
      </c>
      <c r="L22" s="7">
        <v>2.567853458675984</v>
      </c>
      <c r="M22" s="7">
        <v>1.1479605751929522</v>
      </c>
      <c r="N22" s="7">
        <v>1.1754657921602796</v>
      </c>
      <c r="O22" s="7">
        <v>10.552763819095489</v>
      </c>
      <c r="P22" s="7">
        <v>7.022106631989589</v>
      </c>
      <c r="Q22" s="7">
        <v>0.6732991659129661</v>
      </c>
      <c r="AN22" s="12">
        <v>0.41949056427791126</v>
      </c>
      <c r="AO22">
        <f t="shared" si="0"/>
        <v>0.1759723335182004</v>
      </c>
      <c r="AP22">
        <f t="shared" si="1"/>
        <v>0.22016406535899535</v>
      </c>
      <c r="AQ22" s="16">
        <f t="shared" si="2"/>
        <v>1.9053543710409684</v>
      </c>
    </row>
    <row r="23" spans="1:43" ht="16.5">
      <c r="A23">
        <v>2007</v>
      </c>
      <c r="B23" s="21">
        <v>9.50393701321104</v>
      </c>
      <c r="C23" s="21">
        <v>19.80470119078328</v>
      </c>
      <c r="D23" s="21">
        <v>13.734742650007226</v>
      </c>
      <c r="E23" s="21">
        <v>2.022681805636961</v>
      </c>
      <c r="F23" s="21">
        <v>-1.6255435678059094</v>
      </c>
      <c r="G23" s="23">
        <v>-7.615894039735094</v>
      </c>
      <c r="H23" s="7">
        <v>-3.924050632911402</v>
      </c>
      <c r="I23" s="21">
        <v>1.9565217391304346</v>
      </c>
      <c r="J23" s="7">
        <v>5.448128230956728</v>
      </c>
      <c r="K23" s="7">
        <v>1.0284480764783055</v>
      </c>
      <c r="L23" s="7">
        <v>2.402422878702648</v>
      </c>
      <c r="M23" s="7">
        <v>0.48200054157669925</v>
      </c>
      <c r="N23" s="7">
        <v>0.3941681445457812</v>
      </c>
      <c r="O23" s="7">
        <v>19.090909090909093</v>
      </c>
      <c r="P23" s="7">
        <v>4.811664641555269</v>
      </c>
      <c r="Q23" s="7">
        <v>3.333998802156102</v>
      </c>
      <c r="AN23" s="11">
        <v>-0.02331955384160421</v>
      </c>
      <c r="AO23">
        <f t="shared" si="0"/>
        <v>0.0005438015913714776</v>
      </c>
      <c r="AP23">
        <f t="shared" si="1"/>
        <v>0.2424696704391304</v>
      </c>
      <c r="AQ23" s="16">
        <f t="shared" si="2"/>
        <v>-0.09617513728364782</v>
      </c>
    </row>
    <row r="24" spans="1:43" ht="16.5">
      <c r="A24">
        <v>2008</v>
      </c>
      <c r="B24" s="21">
        <v>3.8027970244631337</v>
      </c>
      <c r="C24" s="21">
        <v>-1.4053014338034187</v>
      </c>
      <c r="D24" s="21">
        <v>7.805271079948062</v>
      </c>
      <c r="E24" s="21">
        <v>6.826273264118354</v>
      </c>
      <c r="F24" s="21">
        <v>12.86449399656946</v>
      </c>
      <c r="G24" s="23">
        <v>-65.23297491039426</v>
      </c>
      <c r="H24" s="7">
        <v>-28.98550724637682</v>
      </c>
      <c r="I24" s="21">
        <v>4.264392324093813</v>
      </c>
      <c r="J24" s="7">
        <v>-2.2490279432006988</v>
      </c>
      <c r="K24" s="7">
        <v>6.750022893074092</v>
      </c>
      <c r="L24" s="7">
        <v>2.488111554403849</v>
      </c>
      <c r="M24" s="7">
        <v>0.7381071620840451</v>
      </c>
      <c r="N24" s="7">
        <v>-0.6105717972666236</v>
      </c>
      <c r="O24" s="7">
        <v>-45.80152671755726</v>
      </c>
      <c r="P24" s="7">
        <v>-2.5040575005796373</v>
      </c>
      <c r="Q24" s="7">
        <v>1.2654559505409502</v>
      </c>
      <c r="AN24" s="11">
        <v>0.7768772901037155</v>
      </c>
      <c r="AO24">
        <f t="shared" si="0"/>
        <v>0.6035383238788926</v>
      </c>
      <c r="AP24">
        <f t="shared" si="1"/>
        <v>0.152713048119496</v>
      </c>
      <c r="AQ24" s="16">
        <f t="shared" si="2"/>
        <v>5.087170347721821</v>
      </c>
    </row>
    <row r="25" spans="1:43" ht="16.5">
      <c r="A25">
        <v>2009</v>
      </c>
      <c r="B25" s="7">
        <v>-3.268195617083014</v>
      </c>
      <c r="C25" s="7">
        <v>11.42571995925632</v>
      </c>
      <c r="D25" s="7">
        <v>2.555041799151292</v>
      </c>
      <c r="E25" s="7">
        <v>20.73878943902294</v>
      </c>
      <c r="F25" s="7">
        <v>2.0516717325227862</v>
      </c>
      <c r="G25" s="7">
        <v>-69.0721649484536</v>
      </c>
      <c r="H25" s="7">
        <v>-7.2356215213357995</v>
      </c>
      <c r="I25" s="7">
        <v>0.6134969325153561</v>
      </c>
      <c r="J25" s="7">
        <v>-1.132854997761512</v>
      </c>
      <c r="K25" s="7">
        <v>5.640165988154933</v>
      </c>
      <c r="L25" s="7">
        <v>0.7439050140497283</v>
      </c>
      <c r="M25" s="7">
        <v>1.231174228536469</v>
      </c>
      <c r="N25" s="7">
        <v>-5.551362327551135</v>
      </c>
      <c r="O25" s="7">
        <v>-37.323943661971825</v>
      </c>
      <c r="P25" s="7">
        <v>-39.04875148632579</v>
      </c>
      <c r="Q25" s="7">
        <v>-0.24802060478871235</v>
      </c>
      <c r="AN25" s="11">
        <v>0.3397103709719167</v>
      </c>
      <c r="AO25">
        <f t="shared" si="0"/>
        <v>0.11540313614587726</v>
      </c>
      <c r="AP25">
        <f t="shared" si="1"/>
        <v>0.2281120550047231</v>
      </c>
      <c r="AQ25" s="16">
        <f t="shared" si="2"/>
        <v>1.4892258586021812</v>
      </c>
    </row>
    <row r="26" spans="1:43" ht="17.25" thickBot="1">
      <c r="A26">
        <v>2010</v>
      </c>
      <c r="B26" s="68">
        <v>7.76024948788776</v>
      </c>
      <c r="C26" s="7">
        <v>7.441384852667587</v>
      </c>
      <c r="D26" s="7">
        <v>18.39184946580361</v>
      </c>
      <c r="E26" s="7">
        <v>11.17783177137568</v>
      </c>
      <c r="F26" s="7">
        <v>-14.276991809381979</v>
      </c>
      <c r="G26" s="7">
        <v>-46.666666666666664</v>
      </c>
      <c r="H26" s="7">
        <v>0</v>
      </c>
      <c r="I26" s="7">
        <v>2.3373983739837456</v>
      </c>
      <c r="J26" s="7">
        <v>12.298326542918891</v>
      </c>
      <c r="K26" s="7">
        <v>3.1104981214776117</v>
      </c>
      <c r="L26" s="7">
        <v>9.58324536317292</v>
      </c>
      <c r="M26" s="7">
        <v>15.630968631362618</v>
      </c>
      <c r="N26" s="7">
        <v>25.162366701916273</v>
      </c>
      <c r="O26" s="7">
        <v>26.966292134831438</v>
      </c>
      <c r="P26" s="7">
        <v>14.332534418371434</v>
      </c>
      <c r="Q26" s="7">
        <v>3.4620691539504866</v>
      </c>
      <c r="AN26" s="12">
        <v>0.32880645792624424</v>
      </c>
      <c r="AO26">
        <f t="shared" si="0"/>
        <v>0.10811368677400303</v>
      </c>
      <c r="AP26">
        <f t="shared" si="1"/>
        <v>0.229049996240995</v>
      </c>
      <c r="AQ26" s="16">
        <f t="shared" si="2"/>
        <v>1.4355226514838728</v>
      </c>
    </row>
    <row r="27" spans="40:51" ht="16.5">
      <c r="AN27" s="11">
        <v>0.048132018812185706</v>
      </c>
      <c r="AO27">
        <f t="shared" si="0"/>
        <v>0.002316691234936599</v>
      </c>
      <c r="AP27">
        <f t="shared" si="1"/>
        <v>0.24225452205638687</v>
      </c>
      <c r="AQ27" s="16">
        <f t="shared" si="2"/>
        <v>0.19868367534944326</v>
      </c>
      <c r="AY27" s="4"/>
    </row>
    <row r="28" spans="20:43" ht="16.5">
      <c r="T28" t="s">
        <v>175</v>
      </c>
      <c r="AN28" s="11">
        <v>-0.11603031636728665</v>
      </c>
      <c r="AO28">
        <f t="shared" si="0"/>
        <v>0.01346303431629263</v>
      </c>
      <c r="AP28">
        <f t="shared" si="1"/>
        <v>0.24089745996313175</v>
      </c>
      <c r="AQ28" s="16">
        <f t="shared" si="2"/>
        <v>-0.481658529670859</v>
      </c>
    </row>
    <row r="29" spans="40:43" ht="17.25" thickBot="1">
      <c r="AN29" s="12">
        <v>-0.10851963294846292</v>
      </c>
      <c r="AO29">
        <f t="shared" si="0"/>
        <v>0.01177651073526912</v>
      </c>
      <c r="AP29">
        <f t="shared" si="1"/>
        <v>0.24110328385602847</v>
      </c>
      <c r="AQ29" s="16">
        <f t="shared" si="2"/>
        <v>-0.4500960385643853</v>
      </c>
    </row>
    <row r="30" spans="1:43" ht="16.5">
      <c r="A30" s="3" t="s">
        <v>5</v>
      </c>
      <c r="B30" s="3" t="s">
        <v>153</v>
      </c>
      <c r="C30" s="3" t="s">
        <v>155</v>
      </c>
      <c r="D30" s="3" t="s">
        <v>99</v>
      </c>
      <c r="E30" s="9" t="s">
        <v>157</v>
      </c>
      <c r="F30" s="10" t="s">
        <v>159</v>
      </c>
      <c r="G30" s="3" t="s">
        <v>160</v>
      </c>
      <c r="H30" s="3" t="s">
        <v>99</v>
      </c>
      <c r="I30" s="3" t="s">
        <v>162</v>
      </c>
      <c r="J30" s="70" t="s">
        <v>164</v>
      </c>
      <c r="K30" s="70" t="s">
        <v>166</v>
      </c>
      <c r="L30" s="70" t="s">
        <v>97</v>
      </c>
      <c r="M30" s="70" t="s">
        <v>168</v>
      </c>
      <c r="N30" s="70" t="s">
        <v>170</v>
      </c>
      <c r="O30" s="70" t="s">
        <v>171</v>
      </c>
      <c r="P30" s="70" t="s">
        <v>106</v>
      </c>
      <c r="Q30" s="70" t="s">
        <v>173</v>
      </c>
      <c r="T30" s="34"/>
      <c r="U30" s="34" t="s">
        <v>152</v>
      </c>
      <c r="V30" s="34" t="s">
        <v>154</v>
      </c>
      <c r="W30" s="34" t="s">
        <v>104</v>
      </c>
      <c r="X30" s="80" t="s">
        <v>156</v>
      </c>
      <c r="Y30" s="80" t="s">
        <v>158</v>
      </c>
      <c r="Z30" s="34" t="s">
        <v>103</v>
      </c>
      <c r="AA30" s="34" t="s">
        <v>104</v>
      </c>
      <c r="AB30" s="34" t="s">
        <v>161</v>
      </c>
      <c r="AC30" s="34" t="s">
        <v>163</v>
      </c>
      <c r="AD30" s="34" t="s">
        <v>165</v>
      </c>
      <c r="AE30" s="34" t="s">
        <v>106</v>
      </c>
      <c r="AF30" s="34" t="s">
        <v>167</v>
      </c>
      <c r="AG30" s="34" t="s">
        <v>169</v>
      </c>
      <c r="AH30" s="34" t="s">
        <v>105</v>
      </c>
      <c r="AI30" s="34" t="s">
        <v>106</v>
      </c>
      <c r="AJ30" s="34" t="s">
        <v>172</v>
      </c>
      <c r="AN30" s="11"/>
      <c r="AQ30" s="16"/>
    </row>
    <row r="31" spans="1:36" ht="16.5">
      <c r="A31">
        <v>1988</v>
      </c>
      <c r="B31" s="21">
        <v>18.22021085477752</v>
      </c>
      <c r="C31" s="21">
        <v>12.73815593872758</v>
      </c>
      <c r="D31" s="21">
        <v>34.045820923966865</v>
      </c>
      <c r="E31" s="21">
        <v>-40.67628268775735</v>
      </c>
      <c r="F31" s="21">
        <v>29.615394441618847</v>
      </c>
      <c r="G31" s="23">
        <v>13.924050632911399</v>
      </c>
      <c r="H31" s="7">
        <v>19.848484848484848</v>
      </c>
      <c r="I31" s="21">
        <v>8.00915331807781</v>
      </c>
      <c r="J31" s="8">
        <v>5.975138045182393</v>
      </c>
      <c r="K31" s="21">
        <v>23.125819796186065</v>
      </c>
      <c r="L31" s="7">
        <v>38.78861506421381</v>
      </c>
      <c r="M31" s="21">
        <v>24.542922173892954</v>
      </c>
      <c r="N31" s="7">
        <v>31.765931990236474</v>
      </c>
      <c r="O31" s="7">
        <v>5</v>
      </c>
      <c r="P31" s="7">
        <v>3.703703703703698</v>
      </c>
      <c r="Q31" s="7">
        <v>1.104009296920383</v>
      </c>
      <c r="T31" s="11" t="s">
        <v>152</v>
      </c>
      <c r="U31" s="11">
        <v>1</v>
      </c>
      <c r="V31" s="11"/>
      <c r="W31" s="11"/>
      <c r="X31" s="81"/>
      <c r="Y31" s="8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ht="16.5">
      <c r="A32">
        <v>1989</v>
      </c>
      <c r="B32" s="21">
        <v>15.265720211931356</v>
      </c>
      <c r="C32" s="21">
        <v>14.065401361280895</v>
      </c>
      <c r="D32" s="21">
        <v>32.233577537662114</v>
      </c>
      <c r="E32" s="21">
        <v>61.55914687853552</v>
      </c>
      <c r="F32" s="21">
        <v>43.9341129438545</v>
      </c>
      <c r="G32" s="23">
        <v>48.88888888888887</v>
      </c>
      <c r="H32" s="7">
        <v>33.249051833122614</v>
      </c>
      <c r="I32" s="21">
        <v>10.169491525423723</v>
      </c>
      <c r="J32" s="8">
        <v>14.753321580599387</v>
      </c>
      <c r="K32" s="21">
        <v>20.17126935999345</v>
      </c>
      <c r="L32" s="7">
        <v>29.895585844691762</v>
      </c>
      <c r="M32" s="21">
        <v>20.54788938353964</v>
      </c>
      <c r="N32" s="7">
        <v>29.392066206738154</v>
      </c>
      <c r="O32" s="7">
        <v>80.95238095238095</v>
      </c>
      <c r="P32" s="7">
        <v>48.21428571428572</v>
      </c>
      <c r="Q32" s="7">
        <v>3.1321839080459934</v>
      </c>
      <c r="T32" s="11" t="s">
        <v>154</v>
      </c>
      <c r="U32" s="11">
        <v>0.2805989743781245</v>
      </c>
      <c r="V32" s="11">
        <v>1</v>
      </c>
      <c r="W32" s="11"/>
      <c r="X32" s="81"/>
      <c r="Y32" s="8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</row>
    <row r="33" spans="1:36" ht="16.5">
      <c r="A33">
        <v>1990</v>
      </c>
      <c r="B33" s="21">
        <v>11.632616527557115</v>
      </c>
      <c r="C33" s="21">
        <v>17.711445564459826</v>
      </c>
      <c r="D33" s="21">
        <v>14.453465108581764</v>
      </c>
      <c r="E33" s="21">
        <v>21.70329428589879</v>
      </c>
      <c r="F33" s="21">
        <v>20.6996581322614</v>
      </c>
      <c r="G33" s="23">
        <v>1.6169154228855787</v>
      </c>
      <c r="H33" s="7">
        <v>-0.7590132827324347</v>
      </c>
      <c r="I33" s="21">
        <v>10.19230769230768</v>
      </c>
      <c r="J33" s="8">
        <v>10.662098352154391</v>
      </c>
      <c r="K33" s="21">
        <v>10.325957243683725</v>
      </c>
      <c r="L33" s="7">
        <v>11.89622391759524</v>
      </c>
      <c r="M33" s="21">
        <v>17.77138274959922</v>
      </c>
      <c r="N33" s="8">
        <v>18.731344788974337</v>
      </c>
      <c r="O33" s="7">
        <v>0</v>
      </c>
      <c r="P33" s="7">
        <v>-3.6144578313253017</v>
      </c>
      <c r="Q33" s="7">
        <v>4.569517971579828</v>
      </c>
      <c r="T33" s="11" t="s">
        <v>104</v>
      </c>
      <c r="U33" s="11">
        <v>0.7954279538441673</v>
      </c>
      <c r="V33" s="11">
        <v>0.08859718303055016</v>
      </c>
      <c r="W33" s="11">
        <v>1</v>
      </c>
      <c r="X33" s="81"/>
      <c r="Y33" s="8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4" spans="1:36" ht="16.5">
      <c r="A34">
        <v>1991</v>
      </c>
      <c r="B34" s="21">
        <v>15.313455274367316</v>
      </c>
      <c r="C34" s="21">
        <v>28.141427080368153</v>
      </c>
      <c r="D34" s="21">
        <v>18.64922214322291</v>
      </c>
      <c r="E34" s="21">
        <v>15.723026115845041</v>
      </c>
      <c r="F34" s="21">
        <v>16.94860400521563</v>
      </c>
      <c r="G34" s="23">
        <v>-14.810281517747859</v>
      </c>
      <c r="H34" s="7">
        <v>-10.038240917782037</v>
      </c>
      <c r="I34" s="21">
        <v>11.343804537521818</v>
      </c>
      <c r="J34" s="8">
        <v>11.92231247693314</v>
      </c>
      <c r="K34" s="21">
        <v>17.074866723325343</v>
      </c>
      <c r="L34" s="7">
        <v>22.486772486772487</v>
      </c>
      <c r="M34" s="21">
        <v>17.298401665932552</v>
      </c>
      <c r="N34" s="8">
        <v>17.309324905847067</v>
      </c>
      <c r="O34" s="7">
        <v>-13.031578947368416</v>
      </c>
      <c r="P34" s="7">
        <v>-13.53</v>
      </c>
      <c r="Q34" s="7">
        <v>3.8768984812150187</v>
      </c>
      <c r="T34" s="11" t="s">
        <v>156</v>
      </c>
      <c r="U34" s="11">
        <v>0.05968055477048031</v>
      </c>
      <c r="V34" s="11">
        <v>0.28323316168497514</v>
      </c>
      <c r="W34" s="11">
        <v>-0.11296449760286605</v>
      </c>
      <c r="X34" s="81">
        <v>1</v>
      </c>
      <c r="Y34" s="8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</row>
    <row r="35" spans="1:36" ht="16.5">
      <c r="A35">
        <v>1992</v>
      </c>
      <c r="B35" s="21">
        <v>16.623788250155002</v>
      </c>
      <c r="C35" s="21">
        <v>11.584748413992774</v>
      </c>
      <c r="D35" s="21">
        <v>11.735173073310667</v>
      </c>
      <c r="E35" s="21">
        <v>39.76188817600465</v>
      </c>
      <c r="F35" s="21">
        <v>32.395589358822654</v>
      </c>
      <c r="G35" s="23">
        <v>-34.33908045977011</v>
      </c>
      <c r="H35" s="7">
        <v>-22.21041445270988</v>
      </c>
      <c r="I35" s="21">
        <v>9.56112852664579</v>
      </c>
      <c r="J35" s="8">
        <v>11.623606858913082</v>
      </c>
      <c r="K35" s="21">
        <v>19.761103411865633</v>
      </c>
      <c r="L35" s="7">
        <v>27.76519341867285</v>
      </c>
      <c r="M35" s="21">
        <v>21.120593992138637</v>
      </c>
      <c r="N35" s="8">
        <v>21.752686665518706</v>
      </c>
      <c r="O35" s="7">
        <v>-5.7129024449285914</v>
      </c>
      <c r="P35" s="7">
        <v>-4.036081878108</v>
      </c>
      <c r="Q35" s="7">
        <v>3.4115685520071715</v>
      </c>
      <c r="T35" s="11" t="s">
        <v>158</v>
      </c>
      <c r="U35" s="11">
        <v>0.5344684453984166</v>
      </c>
      <c r="V35" s="11">
        <v>-0.07444982372384262</v>
      </c>
      <c r="W35" s="11">
        <v>0.5613189407353094</v>
      </c>
      <c r="X35" s="81">
        <v>0.4566390291751435</v>
      </c>
      <c r="Y35" s="81">
        <v>1</v>
      </c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</row>
    <row r="36" spans="1:36" ht="16.5">
      <c r="A36">
        <v>1993</v>
      </c>
      <c r="B36" s="21">
        <v>15.267264700986981</v>
      </c>
      <c r="C36" s="21">
        <v>27.886451450214267</v>
      </c>
      <c r="D36" s="21">
        <v>19.3759977547479</v>
      </c>
      <c r="E36" s="21">
        <v>38.35872400164418</v>
      </c>
      <c r="F36" s="21">
        <v>27.354311858346136</v>
      </c>
      <c r="G36" s="23">
        <v>-17.94310722100657</v>
      </c>
      <c r="H36" s="7">
        <v>-11.202185792349727</v>
      </c>
      <c r="I36" s="21">
        <v>8.72675250357653</v>
      </c>
      <c r="J36" s="8">
        <v>10.39935720088232</v>
      </c>
      <c r="K36" s="21">
        <v>15.216504843669076</v>
      </c>
      <c r="L36" s="7">
        <v>15.982463132722202</v>
      </c>
      <c r="M36" s="21">
        <v>19.425660703681924</v>
      </c>
      <c r="N36" s="8">
        <v>22.66090063370911</v>
      </c>
      <c r="O36" s="7">
        <v>-2.631578947368418</v>
      </c>
      <c r="P36" s="7">
        <v>-3.229693902145103</v>
      </c>
      <c r="Q36" s="7">
        <v>4.626069701103819</v>
      </c>
      <c r="T36" s="11" t="s">
        <v>103</v>
      </c>
      <c r="U36" s="11">
        <v>-0.12029546784092149</v>
      </c>
      <c r="V36" s="11">
        <v>-0.1668965720073023</v>
      </c>
      <c r="W36" s="11">
        <v>0.20144267393748114</v>
      </c>
      <c r="X36" s="83">
        <v>-0.1399984176366964</v>
      </c>
      <c r="Y36" s="83">
        <v>-0.3519329474242322</v>
      </c>
      <c r="Z36" s="11">
        <v>1</v>
      </c>
      <c r="AA36" s="11"/>
      <c r="AB36" s="11"/>
      <c r="AC36" s="11"/>
      <c r="AD36" s="11"/>
      <c r="AE36" s="11"/>
      <c r="AF36" s="11"/>
      <c r="AG36" s="11"/>
      <c r="AH36" s="11"/>
      <c r="AI36" s="11"/>
      <c r="AJ36" s="11"/>
    </row>
    <row r="37" spans="1:36" ht="16.5">
      <c r="A37">
        <v>1994</v>
      </c>
      <c r="B37" s="21">
        <v>12.874408941417848</v>
      </c>
      <c r="C37" s="21">
        <v>16.275871910126938</v>
      </c>
      <c r="D37" s="21">
        <v>17.152158175414755</v>
      </c>
      <c r="E37" s="21">
        <v>19.686713678360967</v>
      </c>
      <c r="F37" s="21">
        <v>24.52003062600696</v>
      </c>
      <c r="G37" s="23">
        <v>38.13333333333333</v>
      </c>
      <c r="H37" s="7">
        <v>11.69230769230769</v>
      </c>
      <c r="I37" s="21">
        <v>8.815789473684221</v>
      </c>
      <c r="J37" s="8">
        <v>9.417258405384787</v>
      </c>
      <c r="K37" s="21">
        <v>15.084557698194057</v>
      </c>
      <c r="L37" s="7">
        <v>17.364616660741806</v>
      </c>
      <c r="M37" s="21">
        <v>17.484535474727014</v>
      </c>
      <c r="N37" s="8">
        <v>19.354571118470922</v>
      </c>
      <c r="O37" s="7">
        <v>-3.8892551087672977</v>
      </c>
      <c r="P37" s="7">
        <v>-1.1830635118306287</v>
      </c>
      <c r="Q37" s="7">
        <v>2.655286865813178</v>
      </c>
      <c r="T37" s="11" t="s">
        <v>104</v>
      </c>
      <c r="U37" s="11">
        <v>-0.22698031248970765</v>
      </c>
      <c r="V37" s="11">
        <v>-0.29596222669451316</v>
      </c>
      <c r="W37" s="11">
        <v>0.2932335672440156</v>
      </c>
      <c r="X37" s="83">
        <v>-0.05285548640049772</v>
      </c>
      <c r="Y37" s="83">
        <v>0.39837431269845797</v>
      </c>
      <c r="Z37" s="11">
        <v>0.13748306914099717</v>
      </c>
      <c r="AA37" s="11">
        <v>1</v>
      </c>
      <c r="AB37" s="11"/>
      <c r="AC37" s="11"/>
      <c r="AD37" s="11"/>
      <c r="AE37" s="11"/>
      <c r="AF37" s="11"/>
      <c r="AG37" s="11"/>
      <c r="AH37" s="11"/>
      <c r="AI37" s="11"/>
      <c r="AJ37" s="11"/>
    </row>
    <row r="38" spans="1:36" ht="16.5">
      <c r="A38">
        <v>1995</v>
      </c>
      <c r="B38" s="21">
        <v>6.517513628075267</v>
      </c>
      <c r="C38" s="21">
        <v>23.058471768210364</v>
      </c>
      <c r="D38" s="21">
        <v>9.856850350050529</v>
      </c>
      <c r="E38" s="21">
        <v>42.55943153450274</v>
      </c>
      <c r="F38" s="21">
        <v>35.63922556113326</v>
      </c>
      <c r="G38" s="23">
        <v>-56.37065637065637</v>
      </c>
      <c r="H38" s="7">
        <v>23.41597796143253</v>
      </c>
      <c r="I38" s="21">
        <v>9.068923821039899</v>
      </c>
      <c r="J38" s="8">
        <v>8.855576355114536</v>
      </c>
      <c r="K38" s="21">
        <v>9.138587363066652</v>
      </c>
      <c r="L38" s="7">
        <v>9.070716045393956</v>
      </c>
      <c r="M38" s="21">
        <v>12.675767045595055</v>
      </c>
      <c r="N38" s="8">
        <v>13.117334434161654</v>
      </c>
      <c r="O38" s="7">
        <v>-7.6817558299039685</v>
      </c>
      <c r="P38" s="7">
        <v>-3.3396345305607977</v>
      </c>
      <c r="Q38" s="7">
        <v>4.572748267898397</v>
      </c>
      <c r="T38" s="11" t="s">
        <v>161</v>
      </c>
      <c r="U38" s="11">
        <v>0.7417922763636721</v>
      </c>
      <c r="V38" s="11">
        <v>0.5217305295422945</v>
      </c>
      <c r="W38" s="11">
        <v>0.4558235130160958</v>
      </c>
      <c r="X38" s="81">
        <v>0.390682975243945</v>
      </c>
      <c r="Y38" s="83">
        <v>0.5072220405673652</v>
      </c>
      <c r="Z38" s="11">
        <v>-0.4151735555180345</v>
      </c>
      <c r="AA38" s="11">
        <v>-0.12293781073383662</v>
      </c>
      <c r="AB38" s="11">
        <v>1</v>
      </c>
      <c r="AC38" s="11"/>
      <c r="AD38" s="11"/>
      <c r="AE38" s="11"/>
      <c r="AF38" s="11"/>
      <c r="AG38" s="11"/>
      <c r="AH38" s="11"/>
      <c r="AI38" s="11"/>
      <c r="AJ38" s="11"/>
    </row>
    <row r="39" spans="1:36" ht="16.5">
      <c r="A39">
        <v>1996</v>
      </c>
      <c r="B39" s="21">
        <v>10.194319639270466</v>
      </c>
      <c r="C39" s="21">
        <v>22.099890300178604</v>
      </c>
      <c r="D39" s="21">
        <v>17.773979571073937</v>
      </c>
      <c r="E39" s="21">
        <v>20.83804571738963</v>
      </c>
      <c r="F39" s="21">
        <v>13.770118263433817</v>
      </c>
      <c r="G39" s="23">
        <v>129.64601769911508</v>
      </c>
      <c r="H39" s="7">
        <v>-4.910714285714302</v>
      </c>
      <c r="I39" s="21">
        <v>6.319290465631933</v>
      </c>
      <c r="J39" s="8">
        <v>8.636566314601968</v>
      </c>
      <c r="K39" s="21">
        <v>8.605655362541786</v>
      </c>
      <c r="L39" s="7">
        <v>3.7249601955048783</v>
      </c>
      <c r="M39" s="21">
        <v>7.923587924165054</v>
      </c>
      <c r="N39" s="8">
        <v>0.7891447007978947</v>
      </c>
      <c r="O39" s="7">
        <v>-10.549777117384851</v>
      </c>
      <c r="P39" s="7">
        <v>-3.780964797913955</v>
      </c>
      <c r="Q39" s="7">
        <v>2.528710247349819</v>
      </c>
      <c r="T39" s="11" t="s">
        <v>163</v>
      </c>
      <c r="U39" s="11">
        <v>0.38352745774168456</v>
      </c>
      <c r="V39" s="11">
        <v>0.2503780484873198</v>
      </c>
      <c r="W39" s="11">
        <v>0.22043423941652654</v>
      </c>
      <c r="X39" s="81">
        <v>0.7946471617203662</v>
      </c>
      <c r="Y39" s="81">
        <v>0.44697472607609046</v>
      </c>
      <c r="Z39" s="11">
        <v>-0.11242157565877232</v>
      </c>
      <c r="AA39" s="11">
        <v>-0.09441126101332338</v>
      </c>
      <c r="AB39" s="11">
        <v>0.668501375683213</v>
      </c>
      <c r="AC39" s="11">
        <v>1</v>
      </c>
      <c r="AD39" s="11"/>
      <c r="AE39" s="11"/>
      <c r="AF39" s="11"/>
      <c r="AG39" s="11"/>
      <c r="AH39" s="11"/>
      <c r="AI39" s="11"/>
      <c r="AJ39" s="11"/>
    </row>
    <row r="40" spans="1:36" ht="16.5">
      <c r="A40">
        <v>1997</v>
      </c>
      <c r="B40" s="21">
        <v>11.024407859901864</v>
      </c>
      <c r="C40" s="21">
        <v>9.865797825024835</v>
      </c>
      <c r="D40" s="21">
        <v>19.54393942535171</v>
      </c>
      <c r="E40" s="21">
        <v>13.81611477961986</v>
      </c>
      <c r="F40" s="21">
        <v>27.893307727911186</v>
      </c>
      <c r="G40" s="23">
        <v>23.121387283236984</v>
      </c>
      <c r="H40" s="7">
        <v>3.6384976525821733</v>
      </c>
      <c r="I40" s="21">
        <v>5.8394160583941535</v>
      </c>
      <c r="J40" s="8">
        <v>8.458166662977519</v>
      </c>
      <c r="K40" s="21">
        <v>8.136933854104589</v>
      </c>
      <c r="L40" s="7">
        <v>11.64637846714025</v>
      </c>
      <c r="M40" s="21">
        <v>11.379080205817193</v>
      </c>
      <c r="N40" s="8">
        <v>0.2786896935815575</v>
      </c>
      <c r="O40" s="7">
        <v>0.08305647840531893</v>
      </c>
      <c r="P40" s="7">
        <v>1.6260162601626105</v>
      </c>
      <c r="Q40" s="7">
        <v>0.25848142164783816</v>
      </c>
      <c r="T40" s="11" t="s">
        <v>165</v>
      </c>
      <c r="U40" s="11">
        <v>0.7325750951374296</v>
      </c>
      <c r="V40" s="11">
        <v>-0.025257924579208235</v>
      </c>
      <c r="W40" s="11">
        <v>0.6641635911560515</v>
      </c>
      <c r="X40" s="81">
        <v>-0.1055709922012715</v>
      </c>
      <c r="Y40" s="81">
        <v>0.5030779631689335</v>
      </c>
      <c r="Z40" s="11">
        <v>-0.2006930014707535</v>
      </c>
      <c r="AA40" s="11">
        <v>0.04789088239113576</v>
      </c>
      <c r="AB40" s="11">
        <v>0.5444660703392982</v>
      </c>
      <c r="AC40" s="11">
        <v>0.322372801851806</v>
      </c>
      <c r="AD40" s="11">
        <v>1</v>
      </c>
      <c r="AE40" s="11"/>
      <c r="AF40" s="11"/>
      <c r="AG40" s="11"/>
      <c r="AH40" s="11"/>
      <c r="AI40" s="11"/>
      <c r="AJ40" s="11"/>
    </row>
    <row r="41" spans="1:36" ht="16.5">
      <c r="A41">
        <v>1998</v>
      </c>
      <c r="B41" s="21">
        <v>-5.293679818083785</v>
      </c>
      <c r="C41" s="21">
        <v>8.27759920629556</v>
      </c>
      <c r="D41" s="21">
        <v>-2.2570531707232444</v>
      </c>
      <c r="E41" s="21">
        <v>1.38596819736716</v>
      </c>
      <c r="F41" s="21">
        <v>8.37234235002111</v>
      </c>
      <c r="G41" s="23">
        <v>30.046948356807523</v>
      </c>
      <c r="H41" s="7">
        <v>12.570781426953559</v>
      </c>
      <c r="I41" s="21">
        <v>2.857142857142869</v>
      </c>
      <c r="J41" s="8">
        <v>7.340009964099381</v>
      </c>
      <c r="K41" s="21">
        <v>8.271676188129407</v>
      </c>
      <c r="L41" s="7">
        <v>5.332448721842975</v>
      </c>
      <c r="M41" s="21">
        <v>4.959224618009994</v>
      </c>
      <c r="N41" s="8">
        <v>1.7940188293961157</v>
      </c>
      <c r="O41" s="8">
        <v>-9.70954356846473</v>
      </c>
      <c r="P41" s="7">
        <v>2.719999999999989</v>
      </c>
      <c r="Q41" s="7">
        <v>2.116231603824259</v>
      </c>
      <c r="T41" s="11" t="s">
        <v>106</v>
      </c>
      <c r="U41" s="11">
        <v>0.7264125972069679</v>
      </c>
      <c r="V41" s="11">
        <v>-0.15808070796227527</v>
      </c>
      <c r="W41" s="11">
        <v>0.715432784373819</v>
      </c>
      <c r="X41" s="81">
        <v>-0.1962517595043579</v>
      </c>
      <c r="Y41" s="81">
        <v>0.5674772480878995</v>
      </c>
      <c r="Z41" s="11">
        <v>-0.24495789994330108</v>
      </c>
      <c r="AA41" s="11">
        <v>0.14319033185443014</v>
      </c>
      <c r="AB41" s="11">
        <v>0.5070229007743171</v>
      </c>
      <c r="AC41" s="11">
        <v>0.24551410671279877</v>
      </c>
      <c r="AD41" s="11">
        <v>0.9661727603787879</v>
      </c>
      <c r="AE41" s="11">
        <v>1</v>
      </c>
      <c r="AF41" s="11"/>
      <c r="AG41" s="11"/>
      <c r="AH41" s="11"/>
      <c r="AI41" s="11"/>
      <c r="AJ41" s="11"/>
    </row>
    <row r="42" spans="20:36" ht="16.5">
      <c r="T42" s="81" t="s">
        <v>167</v>
      </c>
      <c r="U42" s="81">
        <v>0.8606376637833146</v>
      </c>
      <c r="V42" s="81">
        <v>0.10237524255221446</v>
      </c>
      <c r="W42" s="81">
        <v>0.6927076578000291</v>
      </c>
      <c r="X42" s="81">
        <v>-0.009308284315384248</v>
      </c>
      <c r="Y42" s="81">
        <v>0.6192896899711328</v>
      </c>
      <c r="Z42" s="81">
        <v>-0.382933939249701</v>
      </c>
      <c r="AA42" s="81">
        <v>-0.017661011581966205</v>
      </c>
      <c r="AB42" s="83">
        <v>0.7375309954830682</v>
      </c>
      <c r="AC42" s="81">
        <v>0.3519759724485081</v>
      </c>
      <c r="AD42" s="83">
        <v>0.8814784344238975</v>
      </c>
      <c r="AE42" s="83">
        <v>0.8838848943666007</v>
      </c>
      <c r="AF42" s="81">
        <v>1</v>
      </c>
      <c r="AG42" s="81"/>
      <c r="AH42" s="81"/>
      <c r="AI42" s="81"/>
      <c r="AJ42" s="11"/>
    </row>
    <row r="43" spans="20:36" ht="16.5">
      <c r="T43" s="81" t="s">
        <v>169</v>
      </c>
      <c r="U43" s="81">
        <v>0.697581590968297</v>
      </c>
      <c r="V43" s="81">
        <v>0.11645331705076063</v>
      </c>
      <c r="W43" s="81">
        <v>0.6342687746020822</v>
      </c>
      <c r="X43" s="81">
        <v>0.03987301797143473</v>
      </c>
      <c r="Y43" s="81">
        <v>0.6136082999936944</v>
      </c>
      <c r="Z43" s="81">
        <v>-0.35416876386467044</v>
      </c>
      <c r="AA43" s="81">
        <v>0.18716440055058428</v>
      </c>
      <c r="AB43" s="83">
        <v>0.6946824483172539</v>
      </c>
      <c r="AC43" s="81">
        <v>0.37873978450262247</v>
      </c>
      <c r="AD43" s="83">
        <v>0.8862546893710951</v>
      </c>
      <c r="AE43" s="83">
        <v>0.8565762098400617</v>
      </c>
      <c r="AF43" s="81">
        <v>0.9422744160564994</v>
      </c>
      <c r="AG43" s="81">
        <v>1</v>
      </c>
      <c r="AH43" s="81"/>
      <c r="AI43" s="81"/>
      <c r="AJ43" s="11"/>
    </row>
    <row r="44" spans="20:36" ht="16.5">
      <c r="T44" s="11" t="s">
        <v>105</v>
      </c>
      <c r="U44" s="11">
        <v>0.2649186704293069</v>
      </c>
      <c r="V44" s="11">
        <v>-0.23288401321637772</v>
      </c>
      <c r="W44" s="11">
        <v>0.5849191627608092</v>
      </c>
      <c r="X44" s="81">
        <v>0.4157871738402916</v>
      </c>
      <c r="Y44" s="81">
        <v>0.665085397585891</v>
      </c>
      <c r="Z44" s="11">
        <v>0.1983400788666109</v>
      </c>
      <c r="AA44" s="11">
        <v>0.5902536386684372</v>
      </c>
      <c r="AB44" s="11">
        <v>0.26388616133320203</v>
      </c>
      <c r="AC44" s="11">
        <v>0.6057963417179941</v>
      </c>
      <c r="AD44" s="11">
        <v>0.42286952705937986</v>
      </c>
      <c r="AE44" s="11">
        <v>0.4518471512185042</v>
      </c>
      <c r="AF44" s="11">
        <v>0.3608471821963238</v>
      </c>
      <c r="AG44" s="11">
        <v>0.48084251732073086</v>
      </c>
      <c r="AH44" s="11">
        <v>1</v>
      </c>
      <c r="AI44" s="11"/>
      <c r="AJ44" s="11"/>
    </row>
    <row r="45" spans="20:36" ht="16.5">
      <c r="T45" s="11" t="s">
        <v>106</v>
      </c>
      <c r="U45" s="11">
        <v>0.08898807369171735</v>
      </c>
      <c r="V45" s="11">
        <v>-0.3660748466003203</v>
      </c>
      <c r="W45" s="11">
        <v>0.4773910318007298</v>
      </c>
      <c r="X45" s="81">
        <v>0.3594254697519797</v>
      </c>
      <c r="Y45" s="81">
        <v>0.5951978491195348</v>
      </c>
      <c r="Z45" s="11">
        <v>0.2799682596270614</v>
      </c>
      <c r="AA45" s="11">
        <v>0.6672925361432578</v>
      </c>
      <c r="AB45" s="11">
        <v>0.05413144453152964</v>
      </c>
      <c r="AC45" s="11">
        <v>0.4724611575541289</v>
      </c>
      <c r="AD45" s="11">
        <v>0.324981818737141</v>
      </c>
      <c r="AE45" s="11">
        <v>0.35679464443748976</v>
      </c>
      <c r="AF45" s="11">
        <v>0.2087754470435959</v>
      </c>
      <c r="AG45" s="11">
        <v>0.35743814693980563</v>
      </c>
      <c r="AH45" s="11">
        <v>0.9737274919109199</v>
      </c>
      <c r="AI45" s="11">
        <v>1</v>
      </c>
      <c r="AJ45" s="11"/>
    </row>
    <row r="46" spans="20:36" ht="17.25" thickBot="1">
      <c r="T46" s="12" t="s">
        <v>172</v>
      </c>
      <c r="U46" s="12">
        <v>0.08526359474307767</v>
      </c>
      <c r="V46" s="12">
        <v>0.6833770528745594</v>
      </c>
      <c r="W46" s="12">
        <v>-0.22783897763523847</v>
      </c>
      <c r="X46" s="82">
        <v>0.5920070731471831</v>
      </c>
      <c r="Y46" s="82">
        <v>0.10763353042924319</v>
      </c>
      <c r="Z46" s="12">
        <v>-0.4519575485295402</v>
      </c>
      <c r="AA46" s="12">
        <v>-0.23056006685673686</v>
      </c>
      <c r="AB46" s="12">
        <v>0.6065178356887857</v>
      </c>
      <c r="AC46" s="12">
        <v>0.5141809675202675</v>
      </c>
      <c r="AD46" s="12">
        <v>0.005872507259151024</v>
      </c>
      <c r="AE46" s="12">
        <v>-0.13408041143035343</v>
      </c>
      <c r="AF46" s="12">
        <v>0.191109573072546</v>
      </c>
      <c r="AG46" s="12">
        <v>0.3001037732406692</v>
      </c>
      <c r="AH46" s="12">
        <v>-0.03629979376571056</v>
      </c>
      <c r="AI46" s="12">
        <v>-0.1508837416125444</v>
      </c>
      <c r="AJ46" s="12">
        <v>1</v>
      </c>
    </row>
    <row r="50" spans="1:20" ht="16.5">
      <c r="A50" s="3" t="s">
        <v>5</v>
      </c>
      <c r="B50" s="3" t="s">
        <v>153</v>
      </c>
      <c r="C50" s="3" t="s">
        <v>155</v>
      </c>
      <c r="D50" s="3" t="s">
        <v>99</v>
      </c>
      <c r="E50" s="9" t="s">
        <v>157</v>
      </c>
      <c r="F50" s="10" t="s">
        <v>159</v>
      </c>
      <c r="G50" s="3" t="s">
        <v>160</v>
      </c>
      <c r="H50" s="3" t="s">
        <v>99</v>
      </c>
      <c r="I50" s="3" t="s">
        <v>162</v>
      </c>
      <c r="J50" s="70" t="s">
        <v>164</v>
      </c>
      <c r="K50" s="70" t="s">
        <v>166</v>
      </c>
      <c r="L50" s="70" t="s">
        <v>97</v>
      </c>
      <c r="M50" s="70" t="s">
        <v>168</v>
      </c>
      <c r="N50" s="70" t="s">
        <v>170</v>
      </c>
      <c r="O50" s="70" t="s">
        <v>171</v>
      </c>
      <c r="P50" s="70" t="s">
        <v>106</v>
      </c>
      <c r="Q50" s="70" t="s">
        <v>173</v>
      </c>
      <c r="T50" t="s">
        <v>176</v>
      </c>
    </row>
    <row r="51" spans="1:17" ht="17.25" thickBot="1">
      <c r="A51">
        <v>1999</v>
      </c>
      <c r="B51" s="21">
        <v>-2.018620568023244</v>
      </c>
      <c r="C51" s="21">
        <v>8.273522070402839</v>
      </c>
      <c r="D51" s="21">
        <v>-4.341420266883267</v>
      </c>
      <c r="E51" s="21">
        <v>15.87163904437594</v>
      </c>
      <c r="F51" s="21">
        <v>-9.168246176295568</v>
      </c>
      <c r="G51" s="23">
        <v>-30.68592057761733</v>
      </c>
      <c r="H51" s="7">
        <v>-14.587525150905423</v>
      </c>
      <c r="I51" s="21">
        <v>-4.0229885057471275</v>
      </c>
      <c r="J51" s="8">
        <v>4.833404931284435</v>
      </c>
      <c r="K51" s="21">
        <v>8.188945253310486</v>
      </c>
      <c r="L51" s="7">
        <v>4.422757317508141</v>
      </c>
      <c r="M51" s="21">
        <v>3.158569126012245</v>
      </c>
      <c r="N51" s="8">
        <v>-6.899502310409766</v>
      </c>
      <c r="O51" s="7">
        <v>-7.5367647058823595</v>
      </c>
      <c r="P51" s="7">
        <v>-0.48026998961576695</v>
      </c>
      <c r="Q51" s="7">
        <v>0.14727540500736325</v>
      </c>
    </row>
    <row r="52" spans="1:36" ht="16.5">
      <c r="A52">
        <v>2000</v>
      </c>
      <c r="B52" s="21">
        <v>4.024890500115252</v>
      </c>
      <c r="C52" s="21">
        <v>5.746263709340371</v>
      </c>
      <c r="D52" s="21">
        <v>3.21773778037302</v>
      </c>
      <c r="E52" s="21">
        <v>8.394781775475035</v>
      </c>
      <c r="F52" s="21">
        <v>3.502689053500707</v>
      </c>
      <c r="G52" s="23">
        <v>-6.249999999999989</v>
      </c>
      <c r="H52" s="7">
        <v>8.59835100117785</v>
      </c>
      <c r="I52" s="21">
        <v>-3.6926147704590795</v>
      </c>
      <c r="J52" s="8">
        <v>5.57925449440666</v>
      </c>
      <c r="K52" s="21">
        <v>6.889316991618788</v>
      </c>
      <c r="L52" s="7">
        <v>4.860429793388121</v>
      </c>
      <c r="M52" s="21">
        <v>3.9055752905975627</v>
      </c>
      <c r="N52" s="8">
        <v>2.1381586820646614</v>
      </c>
      <c r="O52" s="7">
        <v>-0.5964214711729698</v>
      </c>
      <c r="P52" s="7">
        <v>0.5738880918221057</v>
      </c>
      <c r="Q52" s="7">
        <v>1.6491596638655404</v>
      </c>
      <c r="T52" s="34"/>
      <c r="U52" s="34" t="s">
        <v>152</v>
      </c>
      <c r="V52" s="34" t="s">
        <v>154</v>
      </c>
      <c r="W52" s="34" t="s">
        <v>104</v>
      </c>
      <c r="X52" s="80" t="s">
        <v>156</v>
      </c>
      <c r="Y52" s="80" t="s">
        <v>158</v>
      </c>
      <c r="Z52" s="34" t="s">
        <v>103</v>
      </c>
      <c r="AA52" s="34" t="s">
        <v>104</v>
      </c>
      <c r="AB52" s="34" t="s">
        <v>161</v>
      </c>
      <c r="AC52" s="34" t="s">
        <v>163</v>
      </c>
      <c r="AD52" s="34" t="s">
        <v>165</v>
      </c>
      <c r="AE52" s="34" t="s">
        <v>106</v>
      </c>
      <c r="AF52" s="34" t="s">
        <v>167</v>
      </c>
      <c r="AG52" s="34" t="s">
        <v>169</v>
      </c>
      <c r="AH52" s="34" t="s">
        <v>105</v>
      </c>
      <c r="AI52" s="34" t="s">
        <v>106</v>
      </c>
      <c r="AJ52" s="34" t="s">
        <v>172</v>
      </c>
    </row>
    <row r="53" spans="1:36" ht="16.5">
      <c r="A53">
        <v>2001</v>
      </c>
      <c r="B53" s="21">
        <v>-1.39885402041513</v>
      </c>
      <c r="C53" s="21">
        <v>0.0655816707135104</v>
      </c>
      <c r="D53" s="21">
        <v>0.3238626039857806</v>
      </c>
      <c r="E53" s="21">
        <v>30.984912751138705</v>
      </c>
      <c r="F53" s="21">
        <v>-10.561397257195704</v>
      </c>
      <c r="G53" s="23">
        <v>-53.14814814814815</v>
      </c>
      <c r="H53" s="7">
        <v>-24.078091106290678</v>
      </c>
      <c r="I53" s="21">
        <v>-1.6580310880829008</v>
      </c>
      <c r="J53" s="7">
        <v>-2.5227943476025416</v>
      </c>
      <c r="K53" s="7">
        <v>4.412518709182911</v>
      </c>
      <c r="L53" s="7">
        <v>-2.718848976706467</v>
      </c>
      <c r="M53" s="7">
        <v>1.5351552477416375</v>
      </c>
      <c r="N53" s="7">
        <v>-3.7218795871873267</v>
      </c>
      <c r="O53" s="7">
        <v>-51.8</v>
      </c>
      <c r="P53" s="7">
        <v>-4.331474516923883</v>
      </c>
      <c r="Q53" s="7">
        <v>-1.684406324274046</v>
      </c>
      <c r="T53" s="11" t="s">
        <v>152</v>
      </c>
      <c r="U53" s="11">
        <v>1</v>
      </c>
      <c r="V53" s="11"/>
      <c r="W53" s="11"/>
      <c r="X53" s="81"/>
      <c r="Y53" s="8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</row>
    <row r="54" spans="1:36" ht="16.5">
      <c r="A54">
        <v>2002</v>
      </c>
      <c r="B54" s="21">
        <v>-1.685937233012469</v>
      </c>
      <c r="C54" s="21">
        <v>-1.719859421418135</v>
      </c>
      <c r="D54" s="21">
        <v>-1.106308732846606</v>
      </c>
      <c r="E54" s="21">
        <v>43.234434360588935</v>
      </c>
      <c r="F54" s="21">
        <v>-8.097429019772818</v>
      </c>
      <c r="G54" s="23">
        <v>-70.75098814229248</v>
      </c>
      <c r="H54" s="7">
        <v>-27</v>
      </c>
      <c r="I54" s="21">
        <v>-3.0558482613277205</v>
      </c>
      <c r="J54" s="7">
        <v>4.846256243588498</v>
      </c>
      <c r="K54" s="7">
        <v>2.227601224163833</v>
      </c>
      <c r="L54" s="7">
        <v>-2.1743157174814454</v>
      </c>
      <c r="M54" s="7">
        <v>3.3172537977541605</v>
      </c>
      <c r="N54" s="7">
        <v>-2.8431252124193174</v>
      </c>
      <c r="O54" s="7">
        <v>-22.821576763485474</v>
      </c>
      <c r="P54" s="7">
        <v>-3.754913921648373</v>
      </c>
      <c r="Q54" s="7">
        <v>0.7567794828673424</v>
      </c>
      <c r="T54" s="11" t="s">
        <v>154</v>
      </c>
      <c r="U54" s="11">
        <v>0.43237925743386185</v>
      </c>
      <c r="V54" s="11">
        <v>1</v>
      </c>
      <c r="W54" s="11"/>
      <c r="X54" s="81"/>
      <c r="Y54" s="8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</row>
    <row r="55" spans="1:36" ht="16.5">
      <c r="A55">
        <v>2003</v>
      </c>
      <c r="B55" s="21">
        <v>-3.3314439519178562</v>
      </c>
      <c r="C55" s="21">
        <v>6.121160451178165</v>
      </c>
      <c r="D55" s="21">
        <v>-1.7540328937350025</v>
      </c>
      <c r="E55" s="21">
        <v>-14.477903381614055</v>
      </c>
      <c r="F55" s="21">
        <v>-10.084079862466776</v>
      </c>
      <c r="G55" s="23">
        <v>-83.78378378378379</v>
      </c>
      <c r="H55" s="7">
        <v>-2.1526418786692814</v>
      </c>
      <c r="I55" s="21">
        <v>-2.5</v>
      </c>
      <c r="J55" s="7">
        <v>2.7336522136428343</v>
      </c>
      <c r="K55" s="7">
        <v>5.517278188046459</v>
      </c>
      <c r="L55" s="7">
        <v>4.380471037184841</v>
      </c>
      <c r="M55" s="7">
        <v>3.4131274644205734</v>
      </c>
      <c r="N55" s="7">
        <v>-5.84125488749927</v>
      </c>
      <c r="O55" s="7">
        <v>-24.731182795698935</v>
      </c>
      <c r="P55" s="7">
        <v>-51.70422535211267</v>
      </c>
      <c r="Q55" s="7">
        <v>-0.05215939912371903</v>
      </c>
      <c r="T55" s="11" t="s">
        <v>104</v>
      </c>
      <c r="U55" s="11">
        <v>0.8852174217777309</v>
      </c>
      <c r="V55" s="11">
        <v>0.3236653786894514</v>
      </c>
      <c r="W55" s="11">
        <v>1</v>
      </c>
      <c r="X55" s="81"/>
      <c r="Y55" s="8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</row>
    <row r="56" spans="1:36" ht="16.5">
      <c r="A56">
        <v>2004</v>
      </c>
      <c r="B56" s="21">
        <v>4.62939791587198</v>
      </c>
      <c r="C56" s="21">
        <v>4.781047767644697</v>
      </c>
      <c r="D56" s="21">
        <v>7.9862372416580785</v>
      </c>
      <c r="E56" s="21">
        <v>79.81142729838851</v>
      </c>
      <c r="F56" s="21">
        <v>-12.738234942472337</v>
      </c>
      <c r="G56" s="23">
        <v>125</v>
      </c>
      <c r="H56" s="7">
        <v>0.4</v>
      </c>
      <c r="I56" s="21">
        <v>-0.4459308807134965</v>
      </c>
      <c r="J56" s="7">
        <v>6.254851580323839</v>
      </c>
      <c r="K56" s="7">
        <v>6.941679043909699</v>
      </c>
      <c r="L56" s="7">
        <v>10.708928409463535</v>
      </c>
      <c r="M56" s="7">
        <v>3.388506206453412</v>
      </c>
      <c r="N56" s="7">
        <v>-3.8638039953798775</v>
      </c>
      <c r="O56" s="7">
        <v>8.571428571428585</v>
      </c>
      <c r="P56" s="7">
        <v>2.5371828521434825</v>
      </c>
      <c r="Q56" s="7">
        <v>1.617785199874744</v>
      </c>
      <c r="T56" s="11" t="s">
        <v>156</v>
      </c>
      <c r="U56" s="11">
        <v>-0.0978601168452875</v>
      </c>
      <c r="V56" s="11">
        <v>-0.3583547968022417</v>
      </c>
      <c r="W56" s="11">
        <v>-0.06878506971274642</v>
      </c>
      <c r="X56" s="81">
        <v>1</v>
      </c>
      <c r="Y56" s="8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</row>
    <row r="57" spans="1:36" ht="16.5">
      <c r="A57">
        <v>2005</v>
      </c>
      <c r="B57" s="21">
        <v>7.017987914140389</v>
      </c>
      <c r="C57" s="21">
        <v>5.4584828474602</v>
      </c>
      <c r="D57" s="21">
        <v>10.650189409627476</v>
      </c>
      <c r="E57" s="21">
        <v>8.301478005669583</v>
      </c>
      <c r="F57" s="21">
        <v>-3.9671463246672256</v>
      </c>
      <c r="G57" s="23">
        <v>548.148148148148</v>
      </c>
      <c r="H57" s="7">
        <v>21.912350597609564</v>
      </c>
      <c r="I57" s="21">
        <v>0.8958566629339249</v>
      </c>
      <c r="J57" s="7">
        <v>3.2994048899051664</v>
      </c>
      <c r="K57" s="7">
        <v>6.247715692387068</v>
      </c>
      <c r="L57" s="7">
        <v>8.132822445455567</v>
      </c>
      <c r="M57" s="7">
        <v>3.0251683008229335</v>
      </c>
      <c r="N57" s="7">
        <v>-1.26682359125444</v>
      </c>
      <c r="O57" s="7">
        <v>30.921052631578938</v>
      </c>
      <c r="P57" s="7">
        <v>9.357224118316276</v>
      </c>
      <c r="Q57" s="7">
        <v>2.2082990961380444</v>
      </c>
      <c r="T57" s="11" t="s">
        <v>158</v>
      </c>
      <c r="U57" s="11">
        <v>0.21143247806843152</v>
      </c>
      <c r="V57" s="11">
        <v>0.24187000510107373</v>
      </c>
      <c r="W57" s="11">
        <v>0.06615071688117667</v>
      </c>
      <c r="X57" s="81">
        <v>-0.38964008690241153</v>
      </c>
      <c r="Y57" s="81">
        <v>1</v>
      </c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1:36" ht="16.5">
      <c r="A58">
        <v>2006</v>
      </c>
      <c r="B58" s="21">
        <v>6.709653621102429</v>
      </c>
      <c r="C58" s="21">
        <v>20.578358314787117</v>
      </c>
      <c r="D58" s="21">
        <v>6.885152220809454</v>
      </c>
      <c r="E58" s="21">
        <v>3.5112863880734757</v>
      </c>
      <c r="F58" s="21">
        <v>8.371383417062228</v>
      </c>
      <c r="G58" s="23">
        <v>72.57142857142857</v>
      </c>
      <c r="H58" s="7">
        <v>29.084967320261445</v>
      </c>
      <c r="I58" s="21">
        <v>2.1087680355160954</v>
      </c>
      <c r="J58" s="7">
        <v>4.286031021920356</v>
      </c>
      <c r="K58" s="7">
        <v>4.987960096319233</v>
      </c>
      <c r="L58" s="7">
        <v>2.567853458675984</v>
      </c>
      <c r="M58" s="7">
        <v>1.1479605751929522</v>
      </c>
      <c r="N58" s="7">
        <v>1.1754657921602796</v>
      </c>
      <c r="O58" s="7">
        <v>10.552763819095489</v>
      </c>
      <c r="P58" s="7">
        <v>7.022106631989589</v>
      </c>
      <c r="Q58" s="7">
        <v>0.6732991659129661</v>
      </c>
      <c r="T58" s="11" t="s">
        <v>103</v>
      </c>
      <c r="U58" s="11">
        <v>0.4545442297671665</v>
      </c>
      <c r="V58" s="11">
        <v>0.06788564965222814</v>
      </c>
      <c r="W58" s="11">
        <v>0.3296760791249729</v>
      </c>
      <c r="X58" s="81">
        <v>0.05731941219765597</v>
      </c>
      <c r="Y58" s="81">
        <v>-0.004982162056508361</v>
      </c>
      <c r="Z58" s="11">
        <v>1</v>
      </c>
      <c r="AA58" s="11"/>
      <c r="AB58" s="11"/>
      <c r="AC58" s="11"/>
      <c r="AD58" s="11"/>
      <c r="AE58" s="11"/>
      <c r="AF58" s="11"/>
      <c r="AG58" s="11"/>
      <c r="AH58" s="11"/>
      <c r="AI58" s="11"/>
      <c r="AJ58" s="11"/>
    </row>
    <row r="59" spans="1:36" ht="16.5">
      <c r="A59">
        <v>2007</v>
      </c>
      <c r="B59" s="21">
        <v>9.50393701321104</v>
      </c>
      <c r="C59" s="21">
        <v>19.80470119078328</v>
      </c>
      <c r="D59" s="21">
        <v>13.734742650007226</v>
      </c>
      <c r="E59" s="21">
        <v>2.022681805636961</v>
      </c>
      <c r="F59" s="21">
        <v>-1.6255435678059094</v>
      </c>
      <c r="G59" s="23">
        <v>-7.615894039735094</v>
      </c>
      <c r="H59" s="7">
        <v>-3.924050632911402</v>
      </c>
      <c r="I59" s="21">
        <v>1.9565217391304346</v>
      </c>
      <c r="J59" s="7">
        <v>5.448128230956728</v>
      </c>
      <c r="K59" s="7">
        <v>1.0284480764783055</v>
      </c>
      <c r="L59" s="7">
        <v>2.402422878702648</v>
      </c>
      <c r="M59" s="7">
        <v>0.48200054157669925</v>
      </c>
      <c r="N59" s="7">
        <v>0.3941681445457812</v>
      </c>
      <c r="O59" s="7">
        <v>19.090909090909093</v>
      </c>
      <c r="P59" s="7">
        <v>4.811664641555269</v>
      </c>
      <c r="Q59" s="7">
        <v>3.333998802156102</v>
      </c>
      <c r="T59" s="11" t="s">
        <v>104</v>
      </c>
      <c r="U59" s="11">
        <v>0.5353164072005914</v>
      </c>
      <c r="V59" s="11">
        <v>0.6273695942654837</v>
      </c>
      <c r="W59" s="11">
        <v>0.3767622891079317</v>
      </c>
      <c r="X59" s="81">
        <v>-0.24969712252092305</v>
      </c>
      <c r="Y59" s="81">
        <v>0.1450935871484031</v>
      </c>
      <c r="Z59" s="11">
        <v>0.6136649608613524</v>
      </c>
      <c r="AA59" s="11">
        <v>1</v>
      </c>
      <c r="AB59" s="11"/>
      <c r="AC59" s="11"/>
      <c r="AD59" s="11"/>
      <c r="AE59" s="11"/>
      <c r="AF59" s="11"/>
      <c r="AG59" s="11"/>
      <c r="AH59" s="11"/>
      <c r="AI59" s="11"/>
      <c r="AJ59" s="11"/>
    </row>
    <row r="60" spans="1:36" ht="16.5">
      <c r="A60">
        <v>2008</v>
      </c>
      <c r="B60" s="21">
        <v>3.8027970244631337</v>
      </c>
      <c r="C60" s="21">
        <v>-1.4053014338034187</v>
      </c>
      <c r="D60" s="21">
        <v>7.805271079948062</v>
      </c>
      <c r="E60" s="21">
        <v>6.826273264118354</v>
      </c>
      <c r="F60" s="21">
        <v>12.86449399656946</v>
      </c>
      <c r="G60" s="23">
        <v>-65.23297491039426</v>
      </c>
      <c r="H60" s="7">
        <v>-28.98550724637682</v>
      </c>
      <c r="I60" s="21">
        <v>4.264392324093813</v>
      </c>
      <c r="J60" s="7">
        <v>-2.2490279432006988</v>
      </c>
      <c r="K60" s="7">
        <v>6.750022893074092</v>
      </c>
      <c r="L60" s="7">
        <v>2.488111554403849</v>
      </c>
      <c r="M60" s="7">
        <v>0.7381071620840451</v>
      </c>
      <c r="N60" s="7">
        <v>-0.6105717972666236</v>
      </c>
      <c r="O60" s="7">
        <v>-45.80152671755726</v>
      </c>
      <c r="P60" s="7">
        <v>-2.5040575005796373</v>
      </c>
      <c r="Q60" s="7">
        <v>1.2654559505409502</v>
      </c>
      <c r="T60" s="11" t="s">
        <v>161</v>
      </c>
      <c r="U60" s="11">
        <v>0.6197365337800159</v>
      </c>
      <c r="V60" s="11">
        <v>0.2870884035750044</v>
      </c>
      <c r="W60" s="11">
        <v>0.7672324262611421</v>
      </c>
      <c r="X60" s="81">
        <v>-0.18392260272011476</v>
      </c>
      <c r="Y60" s="81">
        <v>0.45771675375752713</v>
      </c>
      <c r="Z60" s="11">
        <v>0.16944203060145638</v>
      </c>
      <c r="AA60" s="11">
        <v>0.16060124077401725</v>
      </c>
      <c r="AB60" s="11">
        <v>1</v>
      </c>
      <c r="AC60" s="11"/>
      <c r="AD60" s="11"/>
      <c r="AE60" s="11"/>
      <c r="AF60" s="11"/>
      <c r="AG60" s="11"/>
      <c r="AH60" s="11"/>
      <c r="AI60" s="11"/>
      <c r="AJ60" s="11"/>
    </row>
    <row r="61" spans="1:36" ht="16.5">
      <c r="A61">
        <v>2009</v>
      </c>
      <c r="B61" s="7">
        <v>-3.268195617083014</v>
      </c>
      <c r="C61" s="7">
        <v>11.42571995925632</v>
      </c>
      <c r="D61" s="7">
        <v>2.555041799151292</v>
      </c>
      <c r="E61" s="7">
        <v>20.73878943902294</v>
      </c>
      <c r="F61" s="7">
        <v>2.0516717325227862</v>
      </c>
      <c r="G61" s="7">
        <v>-69.0721649484536</v>
      </c>
      <c r="H61" s="7">
        <v>-7.2356215213357995</v>
      </c>
      <c r="I61" s="7">
        <v>0.6134969325153561</v>
      </c>
      <c r="J61" s="7">
        <v>-1.132854997761512</v>
      </c>
      <c r="K61" s="7">
        <v>5.640165988154933</v>
      </c>
      <c r="L61" s="7">
        <v>0.7439050140497283</v>
      </c>
      <c r="M61" s="7">
        <v>1.231174228536469</v>
      </c>
      <c r="N61" s="7">
        <v>-5.551362327551135</v>
      </c>
      <c r="O61" s="7">
        <v>-37.323943661971825</v>
      </c>
      <c r="P61" s="7">
        <v>-39.04875148632579</v>
      </c>
      <c r="Q61" s="7">
        <v>-0.24802060478871235</v>
      </c>
      <c r="T61" s="11" t="s">
        <v>163</v>
      </c>
      <c r="U61" s="11">
        <v>0.4976860498819516</v>
      </c>
      <c r="V61" s="11">
        <v>0.2765809434459212</v>
      </c>
      <c r="W61" s="11">
        <v>0.47514910109830044</v>
      </c>
      <c r="X61" s="81">
        <v>0.07130790912918702</v>
      </c>
      <c r="Y61" s="81">
        <v>-0.448220005536983</v>
      </c>
      <c r="Z61" s="11">
        <v>0.0939611645824348</v>
      </c>
      <c r="AA61" s="11">
        <v>0.3952518412546285</v>
      </c>
      <c r="AB61" s="11">
        <v>-0.06116832075187137</v>
      </c>
      <c r="AC61" s="11">
        <v>1</v>
      </c>
      <c r="AD61" s="11"/>
      <c r="AE61" s="11"/>
      <c r="AF61" s="11"/>
      <c r="AG61" s="11"/>
      <c r="AH61" s="11"/>
      <c r="AI61" s="11"/>
      <c r="AJ61" s="11"/>
    </row>
    <row r="62" spans="1:36" ht="16.5">
      <c r="A62">
        <v>2010</v>
      </c>
      <c r="B62" s="68">
        <v>7.76024948788776</v>
      </c>
      <c r="C62" s="7">
        <v>7.441384852667587</v>
      </c>
      <c r="D62" s="7">
        <v>18.39184946580361</v>
      </c>
      <c r="E62" s="7">
        <v>11.17783177137568</v>
      </c>
      <c r="F62" s="7">
        <v>-14.276991809381979</v>
      </c>
      <c r="G62" s="7">
        <v>-46.666666666666664</v>
      </c>
      <c r="H62" s="7">
        <v>0</v>
      </c>
      <c r="I62" s="7">
        <v>2.3373983739837456</v>
      </c>
      <c r="J62" s="7">
        <v>12.298326542918891</v>
      </c>
      <c r="K62" s="7">
        <v>3.1104981214776117</v>
      </c>
      <c r="L62" s="7">
        <v>9.58324536317292</v>
      </c>
      <c r="M62" s="7">
        <v>15.630968631362618</v>
      </c>
      <c r="N62" s="7">
        <v>25.162366701916273</v>
      </c>
      <c r="O62" s="7">
        <v>26.966292134831438</v>
      </c>
      <c r="P62" s="7">
        <v>14.332534418371434</v>
      </c>
      <c r="Q62" s="7">
        <v>3.4620691539504866</v>
      </c>
      <c r="T62" s="11" t="s">
        <v>165</v>
      </c>
      <c r="U62" s="11">
        <v>-0.2756476964353919</v>
      </c>
      <c r="V62" s="11">
        <v>-0.24177118415544613</v>
      </c>
      <c r="W62" s="11">
        <v>-0.3866033514391483</v>
      </c>
      <c r="X62" s="81">
        <v>0.08288949460408258</v>
      </c>
      <c r="Y62" s="81">
        <v>0.17281695054531904</v>
      </c>
      <c r="Z62" s="11">
        <v>0.22080617934893412</v>
      </c>
      <c r="AA62" s="11">
        <v>0.12522612841243952</v>
      </c>
      <c r="AB62" s="11">
        <v>-0.24037814690121118</v>
      </c>
      <c r="AC62" s="11">
        <v>-0.25764534496533</v>
      </c>
      <c r="AD62" s="11">
        <v>1</v>
      </c>
      <c r="AE62" s="11"/>
      <c r="AF62" s="11"/>
      <c r="AG62" s="11"/>
      <c r="AH62" s="11"/>
      <c r="AI62" s="11"/>
      <c r="AJ62" s="11"/>
    </row>
    <row r="63" spans="20:36" ht="16.5">
      <c r="T63" s="11" t="s">
        <v>106</v>
      </c>
      <c r="U63" s="11">
        <v>0.5123499121328053</v>
      </c>
      <c r="V63" s="11">
        <v>0.11889553954163096</v>
      </c>
      <c r="W63" s="11">
        <v>0.5322500581153473</v>
      </c>
      <c r="X63" s="81">
        <v>0.11217102969480468</v>
      </c>
      <c r="Y63" s="81">
        <v>-0.27290011558965244</v>
      </c>
      <c r="Z63" s="11">
        <v>0.47770757707559425</v>
      </c>
      <c r="AA63" s="11">
        <v>0.5271591426466865</v>
      </c>
      <c r="AB63" s="11">
        <v>0.18092845259291593</v>
      </c>
      <c r="AC63" s="11">
        <v>0.631330414372773</v>
      </c>
      <c r="AD63" s="11">
        <v>0.3444275091613028</v>
      </c>
      <c r="AE63" s="11">
        <v>1</v>
      </c>
      <c r="AF63" s="11"/>
      <c r="AG63" s="11"/>
      <c r="AH63" s="11"/>
      <c r="AI63" s="11"/>
      <c r="AJ63" s="11"/>
    </row>
    <row r="64" spans="20:36" ht="16.5">
      <c r="T64" s="81" t="s">
        <v>167</v>
      </c>
      <c r="U64" s="81">
        <v>0.24488814588680313</v>
      </c>
      <c r="V64" s="81">
        <v>-0.11394739567740517</v>
      </c>
      <c r="W64" s="81">
        <v>0.4651841772371815</v>
      </c>
      <c r="X64" s="81">
        <v>-0.00790958233864181</v>
      </c>
      <c r="Y64" s="81">
        <v>-0.5183269272848595</v>
      </c>
      <c r="Z64" s="81">
        <v>-0.06303367370998403</v>
      </c>
      <c r="AA64" s="81">
        <v>0.10684369502334534</v>
      </c>
      <c r="AB64" s="81">
        <v>0.06312515445749164</v>
      </c>
      <c r="AC64" s="81">
        <v>0.7479979682156004</v>
      </c>
      <c r="AD64" s="83">
        <v>-0.1751347820913721</v>
      </c>
      <c r="AE64" s="83">
        <v>0.5309643690564617</v>
      </c>
      <c r="AF64" s="81">
        <v>1</v>
      </c>
      <c r="AG64" s="81"/>
      <c r="AH64" s="81"/>
      <c r="AI64" s="11"/>
      <c r="AJ64" s="11"/>
    </row>
    <row r="65" spans="20:36" ht="16.5">
      <c r="T65" s="81" t="s">
        <v>169</v>
      </c>
      <c r="U65" s="81">
        <v>0.575483322795557</v>
      </c>
      <c r="V65" s="81">
        <v>0.10075552575054848</v>
      </c>
      <c r="W65" s="81">
        <v>0.7441016124047061</v>
      </c>
      <c r="X65" s="81">
        <v>-0.16130978314665487</v>
      </c>
      <c r="Y65" s="81">
        <v>-0.15875866933212607</v>
      </c>
      <c r="Z65" s="81">
        <v>-0.04355466576374055</v>
      </c>
      <c r="AA65" s="81">
        <v>0.20761846817449364</v>
      </c>
      <c r="AB65" s="83">
        <v>0.4179981341882503</v>
      </c>
      <c r="AC65" s="81">
        <v>0.6747928677031605</v>
      </c>
      <c r="AD65" s="83">
        <v>-0.3700450581013555</v>
      </c>
      <c r="AE65" s="83">
        <v>0.4205592130782853</v>
      </c>
      <c r="AF65" s="81">
        <v>0.8722913566781882</v>
      </c>
      <c r="AG65" s="81">
        <v>1</v>
      </c>
      <c r="AH65" s="81"/>
      <c r="AI65" s="11"/>
      <c r="AJ65" s="11"/>
    </row>
    <row r="66" spans="20:36" ht="16.5">
      <c r="T66" s="11" t="s">
        <v>105</v>
      </c>
      <c r="U66" s="11">
        <v>0.7642143584344826</v>
      </c>
      <c r="V66" s="11">
        <v>0.5077321185626676</v>
      </c>
      <c r="W66" s="11">
        <v>0.6440893321818194</v>
      </c>
      <c r="X66" s="81">
        <v>-0.05567145539380175</v>
      </c>
      <c r="Y66" s="81">
        <v>-0.1912255417792527</v>
      </c>
      <c r="Z66" s="11">
        <v>0.5845726196913733</v>
      </c>
      <c r="AA66" s="11">
        <v>0.7316103980920827</v>
      </c>
      <c r="AB66" s="11">
        <v>0.18122708076311325</v>
      </c>
      <c r="AC66" s="11">
        <v>0.8039301371503599</v>
      </c>
      <c r="AD66" s="11">
        <v>-0.15755809211092453</v>
      </c>
      <c r="AE66" s="11">
        <v>0.7135807194158046</v>
      </c>
      <c r="AF66" s="11">
        <v>0.43114784427020886</v>
      </c>
      <c r="AG66" s="11">
        <v>0.491701041584578</v>
      </c>
      <c r="AH66" s="11">
        <v>1</v>
      </c>
      <c r="AI66" s="11"/>
      <c r="AJ66" s="11"/>
    </row>
    <row r="67" spans="20:36" ht="16.5">
      <c r="T67" s="11" t="s">
        <v>106</v>
      </c>
      <c r="U67" s="11">
        <v>0.7393761080113989</v>
      </c>
      <c r="V67" s="11">
        <v>0.0714342450057902</v>
      </c>
      <c r="W67" s="11">
        <v>0.5530816982310294</v>
      </c>
      <c r="X67" s="81">
        <v>0.23424220086677247</v>
      </c>
      <c r="Y67" s="81">
        <v>0.02018361863330281</v>
      </c>
      <c r="Z67" s="11">
        <v>0.3825725836659262</v>
      </c>
      <c r="AA67" s="11">
        <v>0.20847730101415288</v>
      </c>
      <c r="AB67" s="11">
        <v>0.2745874274965508</v>
      </c>
      <c r="AC67" s="11">
        <v>0.458216657144774</v>
      </c>
      <c r="AD67" s="11">
        <v>-0.13655801503481316</v>
      </c>
      <c r="AE67" s="11">
        <v>0.2939407394243172</v>
      </c>
      <c r="AF67" s="11">
        <v>0.27698736220301146</v>
      </c>
      <c r="AG67" s="11">
        <v>0.4849834368325721</v>
      </c>
      <c r="AH67" s="11">
        <v>0.5737140475951369</v>
      </c>
      <c r="AI67" s="11">
        <v>1</v>
      </c>
      <c r="AJ67" s="11"/>
    </row>
    <row r="68" spans="20:36" ht="17.25" thickBot="1">
      <c r="T68" s="12" t="s">
        <v>172</v>
      </c>
      <c r="U68" s="12">
        <v>0.8354644929442493</v>
      </c>
      <c r="V68" s="12">
        <v>0.2958092739485246</v>
      </c>
      <c r="W68" s="12">
        <v>0.8318113335407777</v>
      </c>
      <c r="X68" s="82">
        <v>-0.10149282416872499</v>
      </c>
      <c r="Y68" s="82">
        <v>0.011501677910905362</v>
      </c>
      <c r="Z68" s="12">
        <v>0.30918755123906805</v>
      </c>
      <c r="AA68" s="12">
        <v>0.35282750922000977</v>
      </c>
      <c r="AB68" s="12">
        <v>0.44925871964953945</v>
      </c>
      <c r="AC68" s="12">
        <v>0.7117338847255846</v>
      </c>
      <c r="AD68" s="12">
        <v>-0.3293972198981606</v>
      </c>
      <c r="AE68" s="12">
        <v>0.6209474689754082</v>
      </c>
      <c r="AF68" s="12">
        <v>0.4698747161521892</v>
      </c>
      <c r="AG68" s="12">
        <v>0.6438657692827762</v>
      </c>
      <c r="AH68" s="12">
        <v>0.7948128146673804</v>
      </c>
      <c r="AI68" s="12">
        <v>0.5524694419183505</v>
      </c>
      <c r="AJ68" s="12">
        <v>1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90" r:id="rId5"/>
  <legacyDrawing r:id="rId4"/>
  <oleObjects>
    <oleObject progId="Equation.3" shapeId="922402" r:id="rId1"/>
    <oleObject progId="Equation.3" shapeId="922403" r:id="rId2"/>
    <oleObject progId="Equation.3" shapeId="922404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J207"/>
  <sheetViews>
    <sheetView zoomScale="90" zoomScaleNormal="90" zoomScalePageLayoutView="0" workbookViewId="0" topLeftCell="A64">
      <selection activeCell="V86" sqref="V86"/>
    </sheetView>
  </sheetViews>
  <sheetFormatPr defaultColWidth="9.00390625" defaultRowHeight="16.5"/>
  <cols>
    <col min="2" max="3" width="11.75390625" style="0" customWidth="1"/>
    <col min="4" max="4" width="13.75390625" style="0" customWidth="1"/>
    <col min="5" max="5" width="12.875" style="0" customWidth="1"/>
    <col min="6" max="6" width="13.625" style="0" customWidth="1"/>
    <col min="7" max="7" width="14.75390625" style="0" customWidth="1"/>
    <col min="8" max="8" width="9.375" style="0" customWidth="1"/>
    <col min="9" max="9" width="10.625" style="0" customWidth="1"/>
    <col min="10" max="10" width="10.25390625" style="0" customWidth="1"/>
    <col min="11" max="11" width="13.75390625" style="0" customWidth="1"/>
    <col min="12" max="12" width="12.625" style="0" customWidth="1"/>
    <col min="13" max="13" width="13.625" style="0" customWidth="1"/>
    <col min="14" max="14" width="16.125" style="0" customWidth="1"/>
  </cols>
  <sheetData>
    <row r="1" ht="16.5">
      <c r="A1" s="1" t="s">
        <v>108</v>
      </c>
    </row>
    <row r="3" spans="1:9" s="24" customFormat="1" ht="16.5">
      <c r="A3" s="3" t="s">
        <v>109</v>
      </c>
      <c r="B3" s="41" t="s">
        <v>110</v>
      </c>
      <c r="C3" s="41" t="s">
        <v>111</v>
      </c>
      <c r="D3" s="3" t="s">
        <v>113</v>
      </c>
      <c r="E3" s="3" t="s">
        <v>114</v>
      </c>
      <c r="F3" s="41" t="s">
        <v>115</v>
      </c>
      <c r="G3" s="41" t="s">
        <v>202</v>
      </c>
      <c r="H3" s="41"/>
      <c r="I3" s="41"/>
    </row>
    <row r="4" spans="1:9" ht="16.5">
      <c r="A4" s="2">
        <v>1987</v>
      </c>
      <c r="B4" s="36">
        <v>182.248699</v>
      </c>
      <c r="C4" s="36">
        <v>79.418483</v>
      </c>
      <c r="D4" s="37">
        <v>2931.552787</v>
      </c>
      <c r="E4" s="36">
        <v>2788.214488</v>
      </c>
      <c r="F4" s="7">
        <f>(C4/B4)*100</f>
        <v>43.57698213253089</v>
      </c>
      <c r="G4" s="7">
        <f>(E4/D4)*100</f>
        <v>95.1104991308485</v>
      </c>
      <c r="H4" s="7"/>
      <c r="I4" s="7"/>
    </row>
    <row r="5" spans="1:9" ht="16.5">
      <c r="A5" s="2">
        <v>1988</v>
      </c>
      <c r="B5" s="36">
        <v>108.116703</v>
      </c>
      <c r="C5" s="36">
        <v>102.93858</v>
      </c>
      <c r="D5" s="37">
        <v>3651.041506</v>
      </c>
      <c r="E5" s="36">
        <v>3673.916806</v>
      </c>
      <c r="F5" s="7">
        <f aca="true" t="shared" si="0" ref="F5:F27">(C5/B5)*100</f>
        <v>95.21061699411976</v>
      </c>
      <c r="G5" s="7">
        <f aca="true" t="shared" si="1" ref="G5:G27">(E5/D5)*100</f>
        <v>100.62654176794233</v>
      </c>
      <c r="H5" s="7"/>
      <c r="I5" s="7"/>
    </row>
    <row r="6" spans="1:9" ht="16.5">
      <c r="A6" s="2">
        <v>1989</v>
      </c>
      <c r="B6" s="36">
        <v>174.672423</v>
      </c>
      <c r="C6" s="36">
        <v>148.163732</v>
      </c>
      <c r="D6" s="37">
        <v>4401.253476</v>
      </c>
      <c r="E6" s="36">
        <v>4753.756866</v>
      </c>
      <c r="F6" s="7">
        <f t="shared" si="0"/>
        <v>84.82376866095228</v>
      </c>
      <c r="G6" s="7">
        <f t="shared" si="1"/>
        <v>108.00915902531398</v>
      </c>
      <c r="H6" s="7"/>
      <c r="I6" s="7"/>
    </row>
    <row r="7" spans="1:9" ht="16.5">
      <c r="A7" s="2">
        <v>1990</v>
      </c>
      <c r="B7" s="36">
        <v>212.582093</v>
      </c>
      <c r="C7" s="36">
        <v>178.833118</v>
      </c>
      <c r="D7" s="37">
        <v>5183.417077</v>
      </c>
      <c r="E7" s="36">
        <v>5644.199455</v>
      </c>
      <c r="F7" s="7">
        <f t="shared" si="0"/>
        <v>84.12426252666542</v>
      </c>
      <c r="G7" s="7">
        <f t="shared" si="1"/>
        <v>108.88954855754508</v>
      </c>
      <c r="H7" s="7"/>
      <c r="I7" s="7"/>
    </row>
    <row r="8" spans="1:9" ht="16.5">
      <c r="A8" s="2">
        <v>1991</v>
      </c>
      <c r="B8" s="36">
        <v>246.006431</v>
      </c>
      <c r="C8" s="36">
        <v>209.142835</v>
      </c>
      <c r="D8" s="37">
        <v>6080.065383</v>
      </c>
      <c r="E8" s="36">
        <v>6621.172277</v>
      </c>
      <c r="F8" s="7">
        <f t="shared" si="0"/>
        <v>85.015190111026</v>
      </c>
      <c r="G8" s="7">
        <f t="shared" si="1"/>
        <v>108.89968873546898</v>
      </c>
      <c r="H8" s="7"/>
      <c r="I8" s="7"/>
    </row>
    <row r="9" spans="1:9" ht="16.5">
      <c r="A9" s="2">
        <v>1992</v>
      </c>
      <c r="B9" s="36">
        <v>343.823233</v>
      </c>
      <c r="C9" s="36">
        <v>276.895889</v>
      </c>
      <c r="D9" s="37">
        <v>7364.211307</v>
      </c>
      <c r="E9" s="36">
        <v>8061.455136</v>
      </c>
      <c r="F9" s="7">
        <f t="shared" si="0"/>
        <v>80.53437418523721</v>
      </c>
      <c r="G9" s="7">
        <f t="shared" si="1"/>
        <v>109.468004107069</v>
      </c>
      <c r="H9" s="7"/>
      <c r="I9" s="7"/>
    </row>
    <row r="10" spans="1:9" ht="16.5">
      <c r="A10" s="2">
        <v>1993</v>
      </c>
      <c r="B10" s="36">
        <v>475.709438</v>
      </c>
      <c r="C10" s="36">
        <v>352.638854</v>
      </c>
      <c r="D10" s="37">
        <v>8794.758009</v>
      </c>
      <c r="E10" s="36">
        <v>9888.253474</v>
      </c>
      <c r="F10" s="7">
        <f t="shared" si="0"/>
        <v>74.12904303151538</v>
      </c>
      <c r="G10" s="7">
        <f t="shared" si="1"/>
        <v>112.43349122148653</v>
      </c>
      <c r="H10" s="7"/>
      <c r="I10" s="7"/>
    </row>
    <row r="11" spans="1:9" ht="16.5">
      <c r="A11" s="2">
        <v>1994</v>
      </c>
      <c r="B11" s="36">
        <v>569.360993</v>
      </c>
      <c r="C11" s="36">
        <v>439.106009</v>
      </c>
      <c r="D11" s="37">
        <v>10332.480593</v>
      </c>
      <c r="E11" s="36">
        <v>11802.082525</v>
      </c>
      <c r="F11" s="7">
        <f t="shared" si="0"/>
        <v>77.1226013721667</v>
      </c>
      <c r="G11" s="7">
        <f t="shared" si="1"/>
        <v>114.22312791950094</v>
      </c>
      <c r="H11" s="7"/>
      <c r="I11" s="7"/>
    </row>
    <row r="12" spans="1:9" ht="16.5">
      <c r="A12" s="2">
        <v>1995</v>
      </c>
      <c r="B12" s="36">
        <v>811.677795</v>
      </c>
      <c r="C12" s="36">
        <v>595.59999</v>
      </c>
      <c r="D12" s="37">
        <v>11642.201763</v>
      </c>
      <c r="E12" s="36">
        <v>13350.20116</v>
      </c>
      <c r="F12" s="7">
        <f t="shared" si="0"/>
        <v>73.3788695057255</v>
      </c>
      <c r="G12" s="7">
        <f t="shared" si="1"/>
        <v>114.67075929252645</v>
      </c>
      <c r="H12" s="7"/>
      <c r="I12" s="7"/>
    </row>
    <row r="13" spans="1:9" ht="16.5">
      <c r="A13" s="2">
        <v>1996</v>
      </c>
      <c r="B13" s="36">
        <v>980.815585</v>
      </c>
      <c r="C13" s="36">
        <v>677.614813</v>
      </c>
      <c r="D13" s="37">
        <v>12564.681856</v>
      </c>
      <c r="E13" s="36">
        <v>13455.553565</v>
      </c>
      <c r="F13" s="7">
        <f t="shared" si="0"/>
        <v>69.08687253373935</v>
      </c>
      <c r="G13" s="7">
        <f t="shared" si="1"/>
        <v>107.09028465033983</v>
      </c>
      <c r="H13" s="7"/>
      <c r="I13" s="7"/>
    </row>
    <row r="14" spans="1:9" ht="16.5">
      <c r="A14" s="2">
        <v>1997</v>
      </c>
      <c r="B14" s="36">
        <v>1116.326192</v>
      </c>
      <c r="C14" s="36">
        <v>866.623998</v>
      </c>
      <c r="D14" s="37">
        <v>13994.427082</v>
      </c>
      <c r="E14" s="36">
        <v>13493.052806</v>
      </c>
      <c r="F14" s="7">
        <f t="shared" si="0"/>
        <v>77.631789365021</v>
      </c>
      <c r="G14" s="7">
        <f t="shared" si="1"/>
        <v>96.41732903346303</v>
      </c>
      <c r="H14" s="7"/>
      <c r="I14" s="7"/>
    </row>
    <row r="15" spans="1:9" ht="16.5">
      <c r="A15" s="2">
        <v>1998</v>
      </c>
      <c r="B15" s="36">
        <v>1131.798118</v>
      </c>
      <c r="C15" s="36">
        <v>939.180726</v>
      </c>
      <c r="D15" s="37">
        <v>14688.442155</v>
      </c>
      <c r="E15" s="36">
        <v>13735.120714</v>
      </c>
      <c r="F15" s="7">
        <f t="shared" si="0"/>
        <v>82.9812941957905</v>
      </c>
      <c r="G15" s="7">
        <f t="shared" si="1"/>
        <v>93.50971715761234</v>
      </c>
      <c r="H15" s="7"/>
      <c r="I15" s="7"/>
    </row>
    <row r="16" spans="1:9" ht="16.5">
      <c r="A16" s="2">
        <v>1999</v>
      </c>
      <c r="B16" s="36">
        <v>1311.43303</v>
      </c>
      <c r="C16" s="36">
        <v>853.074325</v>
      </c>
      <c r="D16" s="37">
        <v>15152.386754</v>
      </c>
      <c r="E16" s="36">
        <v>12787.465743</v>
      </c>
      <c r="F16" s="7">
        <f t="shared" si="0"/>
        <v>65.04901931591583</v>
      </c>
      <c r="G16" s="7">
        <f t="shared" si="1"/>
        <v>84.39241916541171</v>
      </c>
      <c r="H16" s="7"/>
      <c r="I16" s="7"/>
    </row>
    <row r="17" spans="1:9" ht="16.5">
      <c r="A17" s="2">
        <v>2000</v>
      </c>
      <c r="B17" s="64">
        <v>1421.524971</v>
      </c>
      <c r="C17" s="36">
        <v>882.954866</v>
      </c>
      <c r="D17" s="37">
        <v>15744.174627</v>
      </c>
      <c r="E17" s="36">
        <v>13060.882052</v>
      </c>
      <c r="F17" s="7">
        <f t="shared" si="0"/>
        <v>62.113215315441686</v>
      </c>
      <c r="G17" s="7">
        <f t="shared" si="1"/>
        <v>82.9569181073591</v>
      </c>
      <c r="H17" s="7"/>
      <c r="I17" s="7"/>
    </row>
    <row r="18" spans="1:9" ht="16.5">
      <c r="A18" s="2">
        <v>2001</v>
      </c>
      <c r="B18" s="36">
        <v>1861.983243</v>
      </c>
      <c r="C18" s="36">
        <v>789.702495</v>
      </c>
      <c r="D18" s="37">
        <v>15985.87215</v>
      </c>
      <c r="E18" s="36">
        <v>12574.771749</v>
      </c>
      <c r="F18" s="7">
        <f t="shared" si="0"/>
        <v>42.41190128691185</v>
      </c>
      <c r="G18" s="7">
        <f t="shared" si="1"/>
        <v>78.66178104645982</v>
      </c>
      <c r="H18" s="7"/>
      <c r="I18" s="7"/>
    </row>
    <row r="19" spans="1:9" ht="16.5">
      <c r="A19" s="2">
        <v>2002</v>
      </c>
      <c r="B19" s="36">
        <v>2667.001166</v>
      </c>
      <c r="C19" s="36">
        <v>725.756896</v>
      </c>
      <c r="D19" s="37">
        <v>16516.164101</v>
      </c>
      <c r="E19" s="36">
        <v>12217.255243</v>
      </c>
      <c r="F19" s="7">
        <f t="shared" si="0"/>
        <v>27.21247014257961</v>
      </c>
      <c r="G19" s="7">
        <f t="shared" si="1"/>
        <v>73.97150554020159</v>
      </c>
      <c r="H19" s="7"/>
      <c r="I19" s="7"/>
    </row>
    <row r="20" spans="1:9" ht="16.5">
      <c r="A20" s="2">
        <v>2003</v>
      </c>
      <c r="B20" s="36">
        <v>2280.875314</v>
      </c>
      <c r="C20" s="36">
        <v>652.570991</v>
      </c>
      <c r="D20" s="37">
        <v>17079.881834</v>
      </c>
      <c r="E20" s="36">
        <v>11503.614224</v>
      </c>
      <c r="F20" s="7">
        <f t="shared" si="0"/>
        <v>28.61055082645347</v>
      </c>
      <c r="G20" s="7">
        <f t="shared" si="1"/>
        <v>67.35183730077323</v>
      </c>
      <c r="H20" s="7"/>
      <c r="I20" s="7"/>
    </row>
    <row r="21" spans="1:9" ht="16.5">
      <c r="A21" s="2">
        <v>2004</v>
      </c>
      <c r="B21" s="36">
        <v>4101.274457</v>
      </c>
      <c r="C21" s="36">
        <v>569.444965</v>
      </c>
      <c r="D21" s="37">
        <v>17658.63469</v>
      </c>
      <c r="E21" s="36">
        <v>11059.137118</v>
      </c>
      <c r="F21" s="7">
        <f t="shared" si="0"/>
        <v>13.884585656736018</v>
      </c>
      <c r="G21" s="7">
        <f t="shared" si="1"/>
        <v>62.62736226296553</v>
      </c>
      <c r="H21" s="7"/>
      <c r="I21" s="7"/>
    </row>
    <row r="22" spans="1:9" ht="16.5">
      <c r="A22" s="2">
        <v>2005</v>
      </c>
      <c r="B22" s="36">
        <v>4441.740854</v>
      </c>
      <c r="C22" s="36">
        <v>546.85425</v>
      </c>
      <c r="D22" s="37">
        <v>18192.838109</v>
      </c>
      <c r="E22" s="36">
        <v>10919.03736</v>
      </c>
      <c r="F22" s="7">
        <f t="shared" si="0"/>
        <v>12.311709934800263</v>
      </c>
      <c r="G22" s="7">
        <f t="shared" si="1"/>
        <v>60.01832861140204</v>
      </c>
      <c r="H22" s="7"/>
      <c r="I22" s="7"/>
    </row>
    <row r="23" spans="1:9" ht="16.5">
      <c r="A23" s="2">
        <v>2006</v>
      </c>
      <c r="B23" s="36">
        <v>4597.703096</v>
      </c>
      <c r="C23" s="36">
        <v>592.633516</v>
      </c>
      <c r="D23" s="37">
        <v>18401.684718</v>
      </c>
      <c r="E23" s="36">
        <v>11047.386909</v>
      </c>
      <c r="F23" s="7">
        <f t="shared" si="0"/>
        <v>12.889773515727686</v>
      </c>
      <c r="G23" s="7">
        <f t="shared" si="1"/>
        <v>60.0346494263852</v>
      </c>
      <c r="H23" s="7"/>
      <c r="I23" s="7"/>
    </row>
    <row r="24" spans="1:9" ht="16.5">
      <c r="A24" s="2">
        <v>2007</v>
      </c>
      <c r="B24" s="36">
        <v>4690.7</v>
      </c>
      <c r="C24" s="36">
        <v>583</v>
      </c>
      <c r="D24" s="37">
        <v>18490.380938</v>
      </c>
      <c r="E24" s="36">
        <v>11090.932189</v>
      </c>
      <c r="F24" s="7">
        <f t="shared" si="0"/>
        <v>12.428848572707698</v>
      </c>
      <c r="G24" s="7">
        <f t="shared" si="1"/>
        <v>59.98217249384395</v>
      </c>
      <c r="H24" s="7"/>
      <c r="I24" s="7"/>
    </row>
    <row r="25" spans="1:9" ht="16.5">
      <c r="A25" s="2">
        <v>2008</v>
      </c>
      <c r="B25" s="36">
        <v>5010.9</v>
      </c>
      <c r="C25" s="36">
        <v>658</v>
      </c>
      <c r="D25" s="37">
        <v>18626.859764</v>
      </c>
      <c r="E25" s="36">
        <v>11023.214085</v>
      </c>
      <c r="F25" s="7">
        <f t="shared" si="0"/>
        <v>13.131373605539922</v>
      </c>
      <c r="G25" s="7">
        <f t="shared" si="1"/>
        <v>59.179132847204265</v>
      </c>
      <c r="H25" s="7"/>
      <c r="I25" s="7"/>
    </row>
    <row r="26" spans="1:9" ht="16.5">
      <c r="A26" s="2">
        <v>2009</v>
      </c>
      <c r="B26" s="36">
        <v>6050.1</v>
      </c>
      <c r="C26" s="36">
        <v>671.5</v>
      </c>
      <c r="D26" s="37">
        <v>18856.188861</v>
      </c>
      <c r="E26" s="36">
        <v>10411.275531</v>
      </c>
      <c r="F26" s="7">
        <f t="shared" si="0"/>
        <v>11.0989900993372</v>
      </c>
      <c r="G26" s="7">
        <f t="shared" si="1"/>
        <v>55.21410295446022</v>
      </c>
      <c r="H26" s="7"/>
      <c r="I26" s="7"/>
    </row>
    <row r="27" spans="1:9" ht="16.5">
      <c r="A27" s="65">
        <v>2010</v>
      </c>
      <c r="B27" s="36">
        <v>6726.37</v>
      </c>
      <c r="C27" s="36">
        <v>575.63</v>
      </c>
      <c r="D27" s="13">
        <v>21803.5938269334</v>
      </c>
      <c r="E27" s="13">
        <v>13030.9988584571</v>
      </c>
      <c r="F27" s="7">
        <f t="shared" si="0"/>
        <v>8.557810527818125</v>
      </c>
      <c r="G27" s="7">
        <f t="shared" si="1"/>
        <v>59.76537153411954</v>
      </c>
      <c r="H27" s="7"/>
      <c r="I27" s="7"/>
    </row>
    <row r="28" spans="1:9" ht="16.5">
      <c r="A28" s="2"/>
      <c r="B28" s="28"/>
      <c r="C28" s="28"/>
      <c r="D28" s="42"/>
      <c r="E28" s="28"/>
      <c r="F28" s="7"/>
      <c r="G28" s="7"/>
      <c r="H28" s="7"/>
      <c r="I28" s="7"/>
    </row>
    <row r="29" spans="1:9" ht="16.5">
      <c r="A29" s="2"/>
      <c r="B29" s="28"/>
      <c r="C29" s="28"/>
      <c r="D29" s="42"/>
      <c r="E29" s="28"/>
      <c r="F29" s="7"/>
      <c r="G29" s="7"/>
      <c r="H29" s="7"/>
      <c r="I29" s="7"/>
    </row>
    <row r="30" ht="17.25" thickBot="1"/>
    <row r="31" spans="5:10" ht="16.5">
      <c r="E31" s="43"/>
      <c r="F31" s="43" t="s">
        <v>119</v>
      </c>
      <c r="G31" s="43" t="s">
        <v>120</v>
      </c>
      <c r="H31" s="43"/>
      <c r="I31" s="43" t="s">
        <v>118</v>
      </c>
      <c r="J31" s="43" t="s">
        <v>118</v>
      </c>
    </row>
    <row r="32" spans="1:10" ht="16.5">
      <c r="A32" s="1"/>
      <c r="E32" s="11" t="s">
        <v>119</v>
      </c>
      <c r="F32" s="11">
        <v>1</v>
      </c>
      <c r="G32" s="11"/>
      <c r="H32" s="11" t="s">
        <v>118</v>
      </c>
      <c r="I32" s="11">
        <v>1</v>
      </c>
      <c r="J32" s="11"/>
    </row>
    <row r="33" spans="5:10" ht="17.25" thickBot="1">
      <c r="E33" s="12" t="s">
        <v>120</v>
      </c>
      <c r="F33" s="12">
        <v>0.8468178591868989</v>
      </c>
      <c r="G33" s="12">
        <v>1</v>
      </c>
      <c r="H33" s="12" t="s">
        <v>118</v>
      </c>
      <c r="I33" s="12">
        <v>0.8328207749773905</v>
      </c>
      <c r="J33" s="12">
        <v>1</v>
      </c>
    </row>
    <row r="34" spans="5:10" ht="16.5">
      <c r="E34" s="11"/>
      <c r="F34" s="11"/>
      <c r="G34" s="11"/>
      <c r="H34" s="11"/>
      <c r="I34" s="11"/>
      <c r="J34" s="11"/>
    </row>
    <row r="35" spans="1:10" ht="16.5">
      <c r="A35" t="s">
        <v>177</v>
      </c>
      <c r="E35" s="11"/>
      <c r="F35" s="11"/>
      <c r="G35" s="11"/>
      <c r="H35" s="11"/>
      <c r="I35" s="11"/>
      <c r="J35" s="11"/>
    </row>
    <row r="36" spans="1:7" s="24" customFormat="1" ht="16.5">
      <c r="A36" s="3" t="s">
        <v>112</v>
      </c>
      <c r="B36" s="9" t="s">
        <v>157</v>
      </c>
      <c r="C36" s="10" t="s">
        <v>159</v>
      </c>
      <c r="D36" s="3" t="s">
        <v>97</v>
      </c>
      <c r="E36" s="9" t="s">
        <v>168</v>
      </c>
      <c r="F36" s="41" t="s">
        <v>117</v>
      </c>
      <c r="G36" s="41" t="s">
        <v>121</v>
      </c>
    </row>
    <row r="37" spans="1:7" s="24" customFormat="1" ht="16.5">
      <c r="A37" s="2">
        <v>1988</v>
      </c>
      <c r="B37" s="21">
        <v>-40.67628268775735</v>
      </c>
      <c r="C37" s="21">
        <v>29.615394441618847</v>
      </c>
      <c r="D37" s="21"/>
      <c r="E37" s="7"/>
      <c r="F37" s="7"/>
      <c r="G37" s="7"/>
    </row>
    <row r="38" spans="1:7" s="24" customFormat="1" ht="16.5">
      <c r="A38" s="2">
        <v>1989</v>
      </c>
      <c r="B38" s="21">
        <v>61.55914687853552</v>
      </c>
      <c r="C38" s="21">
        <v>43.9341129438545</v>
      </c>
      <c r="D38" s="21"/>
      <c r="E38" s="7"/>
      <c r="F38" s="7"/>
      <c r="G38" s="7"/>
    </row>
    <row r="39" spans="1:7" ht="16.5">
      <c r="A39" s="2">
        <v>1990</v>
      </c>
      <c r="B39" s="21">
        <v>21.70329428589879</v>
      </c>
      <c r="C39" s="21">
        <v>20.6996581322614</v>
      </c>
      <c r="D39" s="21"/>
      <c r="E39" s="8"/>
      <c r="F39" s="7"/>
      <c r="G39" s="7"/>
    </row>
    <row r="40" spans="1:7" ht="16.5">
      <c r="A40" s="2">
        <v>1991</v>
      </c>
      <c r="B40" s="21">
        <v>15.723026115845041</v>
      </c>
      <c r="C40" s="21">
        <v>16.94860400521563</v>
      </c>
      <c r="D40" s="21"/>
      <c r="E40" s="8"/>
      <c r="F40" s="7"/>
      <c r="G40" s="7"/>
    </row>
    <row r="41" spans="1:7" ht="16.5">
      <c r="A41" s="2">
        <v>1992</v>
      </c>
      <c r="B41" s="21">
        <v>39.76188817600465</v>
      </c>
      <c r="C41" s="21">
        <v>32.395589358822654</v>
      </c>
      <c r="D41" s="21"/>
      <c r="E41" s="8"/>
      <c r="F41" s="7"/>
      <c r="G41" s="7"/>
    </row>
    <row r="42" spans="1:7" ht="16.5">
      <c r="A42" s="2">
        <v>1993</v>
      </c>
      <c r="B42" s="21">
        <v>38.35872400164418</v>
      </c>
      <c r="C42" s="21">
        <v>27.354311858346136</v>
      </c>
      <c r="D42" s="21"/>
      <c r="E42" s="8"/>
      <c r="F42" s="7"/>
      <c r="G42" s="7"/>
    </row>
    <row r="43" spans="1:7" ht="16.5">
      <c r="A43" s="2">
        <v>1994</v>
      </c>
      <c r="B43" s="21">
        <v>19.686713678360967</v>
      </c>
      <c r="C43" s="21">
        <v>24.52003062600696</v>
      </c>
      <c r="D43" s="21"/>
      <c r="E43" s="8"/>
      <c r="F43" s="7"/>
      <c r="G43" s="7"/>
    </row>
    <row r="44" spans="1:7" ht="16.5">
      <c r="A44" s="2">
        <v>1995</v>
      </c>
      <c r="B44" s="21">
        <v>42.55943153450274</v>
      </c>
      <c r="C44" s="21">
        <v>35.63922556113326</v>
      </c>
      <c r="D44" s="21"/>
      <c r="E44" s="8"/>
      <c r="F44" s="7"/>
      <c r="G44" s="7"/>
    </row>
    <row r="45" spans="1:7" ht="16.5">
      <c r="A45" s="2">
        <v>1996</v>
      </c>
      <c r="B45" s="21">
        <v>20.83804571738963</v>
      </c>
      <c r="C45" s="21">
        <v>13.770118263433817</v>
      </c>
      <c r="D45" s="21"/>
      <c r="E45" s="8"/>
      <c r="F45" s="7"/>
      <c r="G45" s="7"/>
    </row>
    <row r="46" spans="1:7" ht="16.5">
      <c r="A46" s="2">
        <v>1997</v>
      </c>
      <c r="B46" s="21">
        <v>13.81611477961986</v>
      </c>
      <c r="C46" s="21">
        <v>27.893307727911186</v>
      </c>
      <c r="D46" s="21"/>
      <c r="E46" s="8"/>
      <c r="F46" s="7"/>
      <c r="G46" s="7"/>
    </row>
    <row r="47" spans="1:7" ht="16.5">
      <c r="A47" s="2">
        <v>1998</v>
      </c>
      <c r="B47" s="21">
        <v>1.38596819736716</v>
      </c>
      <c r="C47" s="21">
        <v>8.37234235002111</v>
      </c>
      <c r="D47" s="21"/>
      <c r="E47" s="8"/>
      <c r="F47" s="7"/>
      <c r="G47" s="7"/>
    </row>
    <row r="48" spans="1:7" ht="16.5">
      <c r="A48" s="2">
        <v>1999</v>
      </c>
      <c r="B48" s="21">
        <v>15.87163904437594</v>
      </c>
      <c r="C48" s="21">
        <v>-9.168246176295568</v>
      </c>
      <c r="D48" s="21"/>
      <c r="E48" s="8"/>
      <c r="F48" s="7"/>
      <c r="G48" s="7"/>
    </row>
    <row r="49" spans="1:7" ht="16.5">
      <c r="A49" s="2">
        <v>2000</v>
      </c>
      <c r="B49" s="21">
        <v>8.394781775475035</v>
      </c>
      <c r="C49" s="21">
        <v>3.502689053500707</v>
      </c>
      <c r="D49" s="21"/>
      <c r="E49" s="8"/>
      <c r="F49" s="7"/>
      <c r="G49" s="7"/>
    </row>
    <row r="50" spans="1:7" ht="16.5">
      <c r="A50" s="2">
        <v>2001</v>
      </c>
      <c r="B50" s="21">
        <v>30.984912751138705</v>
      </c>
      <c r="C50" s="21">
        <v>-10.561397257195704</v>
      </c>
      <c r="D50" s="7"/>
      <c r="E50" s="7"/>
      <c r="F50" s="7"/>
      <c r="G50" s="7"/>
    </row>
    <row r="51" spans="1:7" ht="16.5">
      <c r="A51" s="2">
        <v>2002</v>
      </c>
      <c r="B51" s="21">
        <v>43.234434360588935</v>
      </c>
      <c r="C51" s="21">
        <v>-8.097429019772818</v>
      </c>
      <c r="D51" s="7"/>
      <c r="E51" s="7"/>
      <c r="F51" s="7"/>
      <c r="G51" s="7"/>
    </row>
    <row r="52" spans="1:7" ht="16.5">
      <c r="A52" s="2">
        <v>2003</v>
      </c>
      <c r="B52" s="21">
        <v>-14.477903381614055</v>
      </c>
      <c r="C52" s="21">
        <v>-10.084079862466776</v>
      </c>
      <c r="D52" s="7"/>
      <c r="E52" s="7"/>
      <c r="F52" s="7"/>
      <c r="G52" s="7"/>
    </row>
    <row r="53" spans="1:7" ht="16.5">
      <c r="A53" s="2">
        <v>2004</v>
      </c>
      <c r="B53" s="21">
        <v>79.81142729838851</v>
      </c>
      <c r="C53" s="21">
        <v>-12.738234942472337</v>
      </c>
      <c r="D53" s="7"/>
      <c r="E53" s="7"/>
      <c r="F53" s="7"/>
      <c r="G53" s="7"/>
    </row>
    <row r="54" spans="1:7" ht="16.5">
      <c r="A54" s="2">
        <v>2005</v>
      </c>
      <c r="B54" s="21">
        <v>8.301478005669583</v>
      </c>
      <c r="C54" s="21">
        <v>-3.9671463246672256</v>
      </c>
      <c r="D54" s="7"/>
      <c r="E54" s="7"/>
      <c r="F54" s="7"/>
      <c r="G54" s="7"/>
    </row>
    <row r="55" spans="1:7" ht="16.5">
      <c r="A55" s="2">
        <v>2006</v>
      </c>
      <c r="B55" s="21">
        <v>3.5112863880734757</v>
      </c>
      <c r="C55" s="21">
        <v>8.371383417062228</v>
      </c>
      <c r="D55" s="7"/>
      <c r="E55" s="7"/>
      <c r="F55" s="7"/>
      <c r="G55" s="7"/>
    </row>
    <row r="56" spans="1:7" ht="16.5">
      <c r="A56" s="2">
        <v>2007</v>
      </c>
      <c r="B56" s="21">
        <v>2.022681805636961</v>
      </c>
      <c r="C56" s="21">
        <v>-1.6255435678059094</v>
      </c>
      <c r="D56" s="7"/>
      <c r="E56" s="7"/>
      <c r="F56" s="7"/>
      <c r="G56" s="7"/>
    </row>
    <row r="57" spans="1:7" ht="16.5">
      <c r="A57" s="2">
        <v>2008</v>
      </c>
      <c r="B57" s="21">
        <v>6.826273264118354</v>
      </c>
      <c r="C57" s="21">
        <v>12.86449399656946</v>
      </c>
      <c r="D57" s="7"/>
      <c r="E57" s="7"/>
      <c r="F57" s="7"/>
      <c r="G57" s="7"/>
    </row>
    <row r="58" spans="1:7" ht="16.5">
      <c r="A58" s="2">
        <v>2009</v>
      </c>
      <c r="B58" s="7">
        <v>20.73878943902294</v>
      </c>
      <c r="C58" s="7">
        <v>2.0516717325227862</v>
      </c>
      <c r="D58" s="7"/>
      <c r="E58" s="7"/>
      <c r="F58" s="7"/>
      <c r="G58" s="7"/>
    </row>
    <row r="59" spans="1:7" ht="16.5">
      <c r="A59" s="2">
        <v>2010</v>
      </c>
      <c r="B59" s="7">
        <v>11.17783177137568</v>
      </c>
      <c r="C59" s="7">
        <v>-14.276991809381979</v>
      </c>
      <c r="D59" s="7"/>
      <c r="E59" s="7"/>
      <c r="F59" s="7"/>
      <c r="G59" s="7"/>
    </row>
    <row r="60" spans="1:7" ht="16.5">
      <c r="A60" s="2">
        <v>2011</v>
      </c>
      <c r="B60" s="7">
        <v>3.9104301428556587</v>
      </c>
      <c r="C60" s="7">
        <v>-15.004429928947417</v>
      </c>
      <c r="D60" s="7"/>
      <c r="E60" s="7"/>
      <c r="F60" s="7"/>
      <c r="G60" s="7"/>
    </row>
    <row r="61" spans="1:7" ht="16.5">
      <c r="A61" s="2">
        <v>2012</v>
      </c>
      <c r="B61" s="7">
        <v>23.496723610038075</v>
      </c>
      <c r="C61" s="7">
        <v>-13.10550627478233</v>
      </c>
      <c r="D61" s="7"/>
      <c r="E61" s="7"/>
      <c r="F61" s="7"/>
      <c r="G61" s="7"/>
    </row>
    <row r="62" spans="6:7" ht="16.5">
      <c r="F62" s="7"/>
      <c r="G62" s="7"/>
    </row>
    <row r="65" spans="6:9" ht="16.5">
      <c r="F65" t="s">
        <v>205</v>
      </c>
      <c r="G65" t="s">
        <v>208</v>
      </c>
      <c r="H65" t="s">
        <v>206</v>
      </c>
      <c r="I65" t="s">
        <v>209</v>
      </c>
    </row>
    <row r="66" spans="1:11" s="79" customFormat="1" ht="17.25" thickBot="1">
      <c r="A66" s="78" t="s">
        <v>5</v>
      </c>
      <c r="B66" s="78" t="s">
        <v>140</v>
      </c>
      <c r="C66" s="78" t="s">
        <v>141</v>
      </c>
      <c r="D66" s="78" t="s">
        <v>131</v>
      </c>
      <c r="E66" s="78" t="s">
        <v>132</v>
      </c>
      <c r="F66" s="77" t="s">
        <v>116</v>
      </c>
      <c r="G66" s="77" t="s">
        <v>121</v>
      </c>
      <c r="H66" s="77" t="s">
        <v>119</v>
      </c>
      <c r="I66" s="77" t="s">
        <v>118</v>
      </c>
      <c r="J66" t="s">
        <v>203</v>
      </c>
      <c r="K66" t="s">
        <v>204</v>
      </c>
    </row>
    <row r="67" spans="1:36" ht="16.5">
      <c r="A67" s="2">
        <v>1987</v>
      </c>
      <c r="B67" s="40">
        <v>3964400</v>
      </c>
      <c r="C67" s="40">
        <v>2304800</v>
      </c>
      <c r="D67" s="5">
        <v>278494</v>
      </c>
      <c r="E67" s="5">
        <v>267607</v>
      </c>
      <c r="F67" s="7">
        <v>96.09075958548479</v>
      </c>
      <c r="G67" s="7">
        <v>58.137423065281</v>
      </c>
      <c r="H67" s="7">
        <v>43.57698213253089</v>
      </c>
      <c r="I67" s="7">
        <v>95.1104991308485</v>
      </c>
      <c r="J67" s="7">
        <f>F67-H67</f>
        <v>52.5137774529539</v>
      </c>
      <c r="K67" s="7">
        <f>G67-I67</f>
        <v>-36.9730760655675</v>
      </c>
      <c r="AA67" t="s">
        <v>120</v>
      </c>
      <c r="AB67" t="s">
        <v>207</v>
      </c>
      <c r="AC67" t="s">
        <v>119</v>
      </c>
      <c r="AD67" t="s">
        <v>118</v>
      </c>
      <c r="AF67" s="34"/>
      <c r="AG67" s="34" t="s">
        <v>120</v>
      </c>
      <c r="AH67" s="34" t="s">
        <v>207</v>
      </c>
      <c r="AI67" s="34" t="s">
        <v>119</v>
      </c>
      <c r="AJ67" s="34" t="s">
        <v>118</v>
      </c>
    </row>
    <row r="68" spans="1:36" ht="16.5">
      <c r="A68" s="2">
        <v>1988</v>
      </c>
      <c r="B68" s="40">
        <v>4881200</v>
      </c>
      <c r="C68" s="40">
        <v>3198800</v>
      </c>
      <c r="D68" s="5">
        <v>313969</v>
      </c>
      <c r="E68" s="5">
        <v>358716</v>
      </c>
      <c r="F68" s="7">
        <v>114.25204399160427</v>
      </c>
      <c r="G68" s="7">
        <v>65.53306563959683</v>
      </c>
      <c r="H68" s="7">
        <v>95.21061699411976</v>
      </c>
      <c r="I68" s="7">
        <v>100.62654176794233</v>
      </c>
      <c r="J68" s="7">
        <f aca="true" t="shared" si="2" ref="J68:J90">F68-H68</f>
        <v>19.041426997484507</v>
      </c>
      <c r="K68" s="7">
        <f aca="true" t="shared" si="3" ref="K68:K90">G68-I68</f>
        <v>-35.0934761283455</v>
      </c>
      <c r="AA68">
        <v>96.09075958548479</v>
      </c>
      <c r="AB68">
        <v>58.137423065281</v>
      </c>
      <c r="AC68">
        <v>43.57698213253089</v>
      </c>
      <c r="AD68">
        <v>95.1104991308485</v>
      </c>
      <c r="AF68" s="11" t="s">
        <v>120</v>
      </c>
      <c r="AG68" s="11">
        <v>1</v>
      </c>
      <c r="AH68" s="11"/>
      <c r="AI68" s="11"/>
      <c r="AJ68" s="11"/>
    </row>
    <row r="69" spans="1:36" ht="16.5">
      <c r="A69" s="2">
        <v>1989</v>
      </c>
      <c r="B69" s="40">
        <v>5865800</v>
      </c>
      <c r="C69" s="40">
        <v>4155100</v>
      </c>
      <c r="D69" s="5">
        <v>358130</v>
      </c>
      <c r="E69" s="5">
        <v>474343</v>
      </c>
      <c r="F69" s="7">
        <v>132.44994834278054</v>
      </c>
      <c r="G69" s="7">
        <v>70.78042711298212</v>
      </c>
      <c r="H69" s="7">
        <v>84.82376866095228</v>
      </c>
      <c r="I69" s="7">
        <v>108.00915902531398</v>
      </c>
      <c r="J69" s="7">
        <f t="shared" si="2"/>
        <v>47.62617968182826</v>
      </c>
      <c r="K69" s="7">
        <f t="shared" si="3"/>
        <v>-37.22873191233185</v>
      </c>
      <c r="AA69">
        <v>114.25204399160427</v>
      </c>
      <c r="AB69">
        <v>65.53306563959683</v>
      </c>
      <c r="AC69">
        <v>95.21061699411976</v>
      </c>
      <c r="AD69">
        <v>100.62654176794233</v>
      </c>
      <c r="AF69" s="11" t="s">
        <v>207</v>
      </c>
      <c r="AG69" s="11">
        <v>0.46057314630575014</v>
      </c>
      <c r="AH69" s="11">
        <v>1</v>
      </c>
      <c r="AI69" s="11"/>
      <c r="AJ69" s="11"/>
    </row>
    <row r="70" spans="1:36" ht="16.5">
      <c r="A70" s="2">
        <v>1990</v>
      </c>
      <c r="B70" s="40">
        <v>6471500</v>
      </c>
      <c r="C70" s="40">
        <v>4649400</v>
      </c>
      <c r="D70" s="5">
        <v>421560</v>
      </c>
      <c r="E70" s="5">
        <v>542902</v>
      </c>
      <c r="F70" s="7">
        <v>128.784040231521</v>
      </c>
      <c r="G70" s="7">
        <v>71.8442401297999</v>
      </c>
      <c r="H70" s="7">
        <v>84.12426252666542</v>
      </c>
      <c r="I70" s="7">
        <v>108.88954855754508</v>
      </c>
      <c r="J70" s="7">
        <f t="shared" si="2"/>
        <v>44.659777704855586</v>
      </c>
      <c r="K70" s="7">
        <f t="shared" si="3"/>
        <v>-37.045308427745184</v>
      </c>
      <c r="AA70">
        <v>132.44994834278054</v>
      </c>
      <c r="AB70">
        <v>70.83603259572436</v>
      </c>
      <c r="AC70">
        <v>84.82376866095228</v>
      </c>
      <c r="AD70">
        <v>108.00915902531398</v>
      </c>
      <c r="AF70" s="11" t="s">
        <v>119</v>
      </c>
      <c r="AG70" s="11">
        <v>0.8633371691343992</v>
      </c>
      <c r="AH70" s="11">
        <v>0.639801173194338</v>
      </c>
      <c r="AI70" s="11">
        <v>1</v>
      </c>
      <c r="AJ70" s="11"/>
    </row>
    <row r="71" spans="1:36" ht="17.25" thickBot="1">
      <c r="A71" s="2">
        <v>1991</v>
      </c>
      <c r="B71" s="40">
        <v>7576500</v>
      </c>
      <c r="C71" s="40">
        <v>5694900</v>
      </c>
      <c r="D71" s="5">
        <v>540193</v>
      </c>
      <c r="E71" s="5">
        <v>644149</v>
      </c>
      <c r="F71" s="7">
        <v>119.24423307965857</v>
      </c>
      <c r="G71" s="7">
        <v>75.16531379924767</v>
      </c>
      <c r="H71" s="7">
        <v>85.015190111026</v>
      </c>
      <c r="I71" s="7">
        <v>108.89968873546898</v>
      </c>
      <c r="J71" s="7">
        <f t="shared" si="2"/>
        <v>34.22904296863257</v>
      </c>
      <c r="K71" s="7">
        <f t="shared" si="3"/>
        <v>-33.734374936221315</v>
      </c>
      <c r="AA71">
        <v>128.784040231521</v>
      </c>
      <c r="AB71">
        <v>71.8442401297999</v>
      </c>
      <c r="AC71">
        <v>84.12426252666542</v>
      </c>
      <c r="AD71">
        <v>108.88954855754508</v>
      </c>
      <c r="AF71" s="12" t="s">
        <v>118</v>
      </c>
      <c r="AG71" s="12">
        <v>0.8885477268518363</v>
      </c>
      <c r="AH71" s="12">
        <v>0.6542835836188179</v>
      </c>
      <c r="AI71" s="12">
        <v>0.9295383116732405</v>
      </c>
      <c r="AJ71" s="12">
        <v>1</v>
      </c>
    </row>
    <row r="72" spans="1:30" ht="16.5">
      <c r="A72" s="2">
        <v>1992</v>
      </c>
      <c r="B72" s="40">
        <v>9073700</v>
      </c>
      <c r="C72" s="40">
        <v>7276100</v>
      </c>
      <c r="D72" s="5">
        <v>602773</v>
      </c>
      <c r="E72" s="5">
        <v>719741</v>
      </c>
      <c r="F72" s="7">
        <v>119.4049833021718</v>
      </c>
      <c r="G72" s="7">
        <v>80.18889758312486</v>
      </c>
      <c r="H72" s="7">
        <v>80.53437418523721</v>
      </c>
      <c r="I72" s="7">
        <v>109.468004107069</v>
      </c>
      <c r="J72" s="7">
        <f t="shared" si="2"/>
        <v>38.87060911693459</v>
      </c>
      <c r="K72" s="7">
        <f t="shared" si="3"/>
        <v>-29.27910652394415</v>
      </c>
      <c r="AA72">
        <v>119.24423307965857</v>
      </c>
      <c r="AB72">
        <v>75.16531379924767</v>
      </c>
      <c r="AC72">
        <v>85.015190111026</v>
      </c>
      <c r="AD72">
        <v>108.89968873546898</v>
      </c>
    </row>
    <row r="73" spans="1:30" ht="16.5">
      <c r="A73" s="2">
        <v>1993</v>
      </c>
      <c r="B73" s="40">
        <v>10454400</v>
      </c>
      <c r="C73" s="40">
        <v>8439000</v>
      </c>
      <c r="D73" s="5">
        <v>770865</v>
      </c>
      <c r="E73" s="5">
        <v>859198</v>
      </c>
      <c r="F73" s="7">
        <v>111.45894547034825</v>
      </c>
      <c r="G73" s="7">
        <v>80.72199265381084</v>
      </c>
      <c r="H73" s="7">
        <v>74.12904303151538</v>
      </c>
      <c r="I73" s="7">
        <v>112.43349122148653</v>
      </c>
      <c r="J73" s="7">
        <f t="shared" si="2"/>
        <v>37.329902438832875</v>
      </c>
      <c r="K73" s="7">
        <f t="shared" si="3"/>
        <v>-31.71149856767569</v>
      </c>
      <c r="AA73">
        <v>119.4049833021718</v>
      </c>
      <c r="AB73">
        <v>80.18889758312486</v>
      </c>
      <c r="AC73">
        <v>80.53437418523721</v>
      </c>
      <c r="AD73">
        <v>109.468004107069</v>
      </c>
    </row>
    <row r="74" spans="1:30" ht="16.5">
      <c r="A74" s="2">
        <v>1994</v>
      </c>
      <c r="B74" s="40">
        <v>12031400</v>
      </c>
      <c r="C74" s="40">
        <v>9904400</v>
      </c>
      <c r="D74" s="5">
        <v>896330</v>
      </c>
      <c r="E74" s="5">
        <v>1006569</v>
      </c>
      <c r="F74" s="7">
        <v>112.29893008155479</v>
      </c>
      <c r="G74" s="7">
        <v>82.32125937131174</v>
      </c>
      <c r="H74" s="7">
        <v>77.1226013721667</v>
      </c>
      <c r="I74" s="7">
        <v>114.22312791950094</v>
      </c>
      <c r="J74" s="7">
        <f t="shared" si="2"/>
        <v>35.17632870938809</v>
      </c>
      <c r="K74" s="7">
        <f t="shared" si="3"/>
        <v>-31.9018685481892</v>
      </c>
      <c r="AA74">
        <v>111.45894547034825</v>
      </c>
      <c r="AB74">
        <v>80.72199265381084</v>
      </c>
      <c r="AC74">
        <v>74.12904303151538</v>
      </c>
      <c r="AD74">
        <v>112.43349122148653</v>
      </c>
    </row>
    <row r="75" spans="1:30" ht="16.5">
      <c r="A75" s="2">
        <v>1995</v>
      </c>
      <c r="B75" s="40">
        <v>13130900</v>
      </c>
      <c r="C75" s="40">
        <v>10802800</v>
      </c>
      <c r="D75" s="5">
        <v>1103010</v>
      </c>
      <c r="E75" s="5">
        <v>1105785</v>
      </c>
      <c r="F75" s="7">
        <v>100.2515843011396</v>
      </c>
      <c r="G75" s="7">
        <v>82.27006526589952</v>
      </c>
      <c r="H75" s="7">
        <v>73.3788695057255</v>
      </c>
      <c r="I75" s="7">
        <v>114.67075929252645</v>
      </c>
      <c r="J75" s="7">
        <f t="shared" si="2"/>
        <v>26.872714795414097</v>
      </c>
      <c r="K75" s="7">
        <f t="shared" si="3"/>
        <v>-32.40069402662694</v>
      </c>
      <c r="AA75">
        <v>112.29893008155479</v>
      </c>
      <c r="AB75">
        <v>82.32125937131174</v>
      </c>
      <c r="AC75">
        <v>77.1226013721667</v>
      </c>
      <c r="AD75">
        <v>114.22312791950094</v>
      </c>
    </row>
    <row r="76" spans="1:30" ht="16.5">
      <c r="A76" s="2">
        <v>1996</v>
      </c>
      <c r="B76" s="40">
        <v>14260900</v>
      </c>
      <c r="C76" s="40">
        <v>11205200</v>
      </c>
      <c r="D76" s="5">
        <v>1346774</v>
      </c>
      <c r="E76" s="5">
        <v>1302327</v>
      </c>
      <c r="F76" s="7">
        <v>96.69974323828644</v>
      </c>
      <c r="G76" s="7">
        <v>78.57288109446108</v>
      </c>
      <c r="H76" s="7">
        <v>69.08687253373935</v>
      </c>
      <c r="I76" s="7">
        <v>107.09028465033983</v>
      </c>
      <c r="J76" s="7">
        <f t="shared" si="2"/>
        <v>27.612870704547092</v>
      </c>
      <c r="K76" s="7">
        <f t="shared" si="3"/>
        <v>-28.517403555878744</v>
      </c>
      <c r="AA76">
        <v>100.2515843011396</v>
      </c>
      <c r="AB76">
        <v>82.27006526589952</v>
      </c>
      <c r="AC76">
        <v>73.3788695057255</v>
      </c>
      <c r="AD76">
        <v>114.67075929252645</v>
      </c>
    </row>
    <row r="77" spans="1:30" ht="16.5">
      <c r="A77" s="2">
        <v>1997</v>
      </c>
      <c r="B77" s="40">
        <v>15421300</v>
      </c>
      <c r="C77" s="40">
        <v>12510200</v>
      </c>
      <c r="D77" s="5">
        <v>1479644</v>
      </c>
      <c r="E77" s="5">
        <v>1556853</v>
      </c>
      <c r="F77" s="7">
        <v>105.21807948398398</v>
      </c>
      <c r="G77" s="7">
        <v>81.122862534287</v>
      </c>
      <c r="H77" s="7">
        <v>77.631789365021</v>
      </c>
      <c r="I77" s="7">
        <v>96.41732903346303</v>
      </c>
      <c r="J77" s="7">
        <f t="shared" si="2"/>
        <v>27.586290118962978</v>
      </c>
      <c r="K77" s="7">
        <f t="shared" si="3"/>
        <v>-15.294466499176039</v>
      </c>
      <c r="AA77">
        <v>96.69974323828644</v>
      </c>
      <c r="AB77">
        <v>78.57288109446108</v>
      </c>
      <c r="AC77">
        <v>69.08687253373935</v>
      </c>
      <c r="AD77">
        <v>107.09028465033983</v>
      </c>
    </row>
    <row r="78" spans="1:30" ht="16.5">
      <c r="A78" s="2">
        <v>1998</v>
      </c>
      <c r="B78" s="40">
        <v>16696900</v>
      </c>
      <c r="C78" s="40">
        <v>13177300</v>
      </c>
      <c r="D78" s="5">
        <v>1602123</v>
      </c>
      <c r="E78" s="5">
        <v>1521714</v>
      </c>
      <c r="F78" s="7">
        <v>94.98109695697521</v>
      </c>
      <c r="G78" s="7">
        <v>78.9206379627356</v>
      </c>
      <c r="H78" s="7">
        <v>82.9812941957905</v>
      </c>
      <c r="I78" s="7">
        <v>93.50971715761234</v>
      </c>
      <c r="J78" s="7">
        <f t="shared" si="2"/>
        <v>11.99980276118471</v>
      </c>
      <c r="K78" s="7">
        <f t="shared" si="3"/>
        <v>-14.589079194876746</v>
      </c>
      <c r="AA78">
        <v>105.21807948398398</v>
      </c>
      <c r="AB78">
        <v>81.122862534287</v>
      </c>
      <c r="AC78">
        <v>77.631789365021</v>
      </c>
      <c r="AD78">
        <v>96.41732903346303</v>
      </c>
    </row>
    <row r="79" spans="1:30" ht="16.5">
      <c r="A79" s="2">
        <v>1999</v>
      </c>
      <c r="B79" s="40">
        <v>18064200</v>
      </c>
      <c r="C79" s="40">
        <v>13760100</v>
      </c>
      <c r="D79" s="5">
        <v>1734675</v>
      </c>
      <c r="E79" s="5">
        <v>1455650</v>
      </c>
      <c r="F79" s="7">
        <v>83.91485436753283</v>
      </c>
      <c r="G79" s="7">
        <v>76.17331517587273</v>
      </c>
      <c r="H79" s="7">
        <v>65.04901931591583</v>
      </c>
      <c r="I79" s="7">
        <v>84.39241916541171</v>
      </c>
      <c r="J79" s="7">
        <f t="shared" si="2"/>
        <v>18.865835051616997</v>
      </c>
      <c r="K79" s="7">
        <f t="shared" si="3"/>
        <v>-8.21910398953898</v>
      </c>
      <c r="AA79">
        <v>94.98109695697521</v>
      </c>
      <c r="AB79">
        <v>78.9206379627356</v>
      </c>
      <c r="AC79">
        <v>82.9812941957905</v>
      </c>
      <c r="AD79">
        <v>93.50971715761234</v>
      </c>
    </row>
    <row r="80" spans="1:30" ht="16.5">
      <c r="A80" s="2">
        <v>2000</v>
      </c>
      <c r="B80" s="40">
        <v>19308700</v>
      </c>
      <c r="C80" s="40">
        <v>14428900</v>
      </c>
      <c r="D80" s="5">
        <v>1834354</v>
      </c>
      <c r="E80" s="5">
        <v>1502489</v>
      </c>
      <c r="F80" s="7">
        <v>81.90834484510623</v>
      </c>
      <c r="G80" s="7">
        <v>74.72745446353198</v>
      </c>
      <c r="H80" s="7">
        <v>62.113215315441686</v>
      </c>
      <c r="I80" s="7">
        <v>82.9569181073591</v>
      </c>
      <c r="J80" s="7">
        <f t="shared" si="2"/>
        <v>19.795129529664543</v>
      </c>
      <c r="K80" s="7">
        <f t="shared" si="3"/>
        <v>-8.229463643827117</v>
      </c>
      <c r="AA80">
        <v>83.91485436753283</v>
      </c>
      <c r="AB80">
        <v>76.17331517587273</v>
      </c>
      <c r="AC80">
        <v>65.04901931591583</v>
      </c>
      <c r="AD80">
        <v>84.39241916541171</v>
      </c>
    </row>
    <row r="81" spans="1:30" ht="16.5">
      <c r="A81" s="2">
        <v>2001</v>
      </c>
      <c r="B81" s="40">
        <v>20160700</v>
      </c>
      <c r="C81" s="40">
        <v>14036600</v>
      </c>
      <c r="D81" s="5">
        <v>1835557</v>
      </c>
      <c r="E81" s="5">
        <v>1507355</v>
      </c>
      <c r="F81" s="7">
        <v>82.11975983311878</v>
      </c>
      <c r="G81" s="7">
        <v>69.70828656846872</v>
      </c>
      <c r="H81" s="7">
        <v>42.41190128691185</v>
      </c>
      <c r="I81" s="7">
        <v>78.66178104645982</v>
      </c>
      <c r="J81" s="7">
        <f t="shared" si="2"/>
        <v>39.70785854620693</v>
      </c>
      <c r="K81" s="7">
        <f t="shared" si="3"/>
        <v>-8.9534944779911</v>
      </c>
      <c r="AA81">
        <v>81.90834484510623</v>
      </c>
      <c r="AB81">
        <v>74.72745446353198</v>
      </c>
      <c r="AC81">
        <v>62.113215315441686</v>
      </c>
      <c r="AD81">
        <v>82.9569181073591</v>
      </c>
    </row>
    <row r="82" spans="1:30" ht="16.5">
      <c r="A82" s="2">
        <v>2002</v>
      </c>
      <c r="B82" s="40">
        <v>20609800</v>
      </c>
      <c r="C82" s="40">
        <v>13731400</v>
      </c>
      <c r="D82" s="5">
        <v>1803988</v>
      </c>
      <c r="E82" s="5">
        <v>1490679</v>
      </c>
      <c r="F82" s="7">
        <v>82.63242327554285</v>
      </c>
      <c r="G82" s="7">
        <v>66.74378928028075</v>
      </c>
      <c r="H82" s="7">
        <v>27.21247014257961</v>
      </c>
      <c r="I82" s="7">
        <v>73.97150554020159</v>
      </c>
      <c r="J82" s="7">
        <f t="shared" si="2"/>
        <v>55.41995313296324</v>
      </c>
      <c r="K82" s="7">
        <f t="shared" si="3"/>
        <v>-7.2277162599208395</v>
      </c>
      <c r="AA82">
        <v>82.11975983311878</v>
      </c>
      <c r="AB82">
        <v>69.62357457826364</v>
      </c>
      <c r="AC82">
        <v>42.41190128691185</v>
      </c>
      <c r="AD82">
        <v>78.66178104645982</v>
      </c>
    </row>
    <row r="83" spans="1:30" ht="16.5">
      <c r="A83" s="2">
        <v>2003</v>
      </c>
      <c r="B83" s="40">
        <v>21746900</v>
      </c>
      <c r="C83" s="40">
        <v>14332900</v>
      </c>
      <c r="D83" s="5">
        <v>1914413</v>
      </c>
      <c r="E83" s="5">
        <v>1464532</v>
      </c>
      <c r="F83" s="7">
        <v>76.50031628493956</v>
      </c>
      <c r="G83" s="7">
        <v>66.11207719664017</v>
      </c>
      <c r="H83" s="7">
        <v>28.61055082645347</v>
      </c>
      <c r="I83" s="7">
        <v>67.35183730077323</v>
      </c>
      <c r="J83" s="7">
        <f t="shared" si="2"/>
        <v>47.88976545848609</v>
      </c>
      <c r="K83" s="7">
        <f t="shared" si="3"/>
        <v>-1.2397601041330546</v>
      </c>
      <c r="AA83">
        <v>82.63242327554285</v>
      </c>
      <c r="AB83">
        <v>66.62558588632592</v>
      </c>
      <c r="AC83">
        <v>27.21247014257961</v>
      </c>
      <c r="AD83">
        <v>73.97150554020159</v>
      </c>
    </row>
    <row r="84" spans="1:30" ht="16.5">
      <c r="A84" s="2">
        <v>2004</v>
      </c>
      <c r="B84" s="40">
        <v>23256500</v>
      </c>
      <c r="C84" s="40">
        <v>15867800</v>
      </c>
      <c r="D84" s="5">
        <v>2005942</v>
      </c>
      <c r="E84" s="5">
        <v>1581493</v>
      </c>
      <c r="F84" s="7">
        <v>78.8404151266587</v>
      </c>
      <c r="G84" s="7">
        <v>68.54815019612587</v>
      </c>
      <c r="H84" s="7">
        <v>13.884585656736018</v>
      </c>
      <c r="I84" s="7">
        <v>62.62736226296553</v>
      </c>
      <c r="J84" s="7">
        <f t="shared" si="2"/>
        <v>64.95582946992268</v>
      </c>
      <c r="K84" s="7">
        <f t="shared" si="3"/>
        <v>5.920787933160341</v>
      </c>
      <c r="AA84">
        <v>76.50031628493956</v>
      </c>
      <c r="AB84">
        <v>65.90778455779905</v>
      </c>
      <c r="AC84">
        <v>28.61055082645347</v>
      </c>
      <c r="AD84">
        <v>67.35183730077323</v>
      </c>
    </row>
    <row r="85" spans="1:30" ht="16.5">
      <c r="A85" s="2">
        <v>2005</v>
      </c>
      <c r="B85" s="40">
        <v>24709500</v>
      </c>
      <c r="C85" s="40">
        <v>17158300</v>
      </c>
      <c r="D85" s="5">
        <v>2115436</v>
      </c>
      <c r="E85" s="5">
        <v>1749925</v>
      </c>
      <c r="F85" s="7">
        <v>82.72171788699823</v>
      </c>
      <c r="G85" s="7">
        <v>69.71631263306733</v>
      </c>
      <c r="H85" s="7">
        <v>12.311709934800263</v>
      </c>
      <c r="I85" s="7">
        <v>60.01832861140204</v>
      </c>
      <c r="J85" s="7">
        <f t="shared" si="2"/>
        <v>70.41000795219797</v>
      </c>
      <c r="K85" s="7">
        <f t="shared" si="3"/>
        <v>9.697984021665292</v>
      </c>
      <c r="AA85">
        <v>78.8404151266587</v>
      </c>
      <c r="AB85">
        <v>68.22952722894675</v>
      </c>
      <c r="AC85">
        <v>13.884585656736018</v>
      </c>
      <c r="AD85">
        <v>62.62736226296553</v>
      </c>
    </row>
    <row r="86" spans="1:30" ht="16.5">
      <c r="A86" s="2">
        <v>2006</v>
      </c>
      <c r="B86" s="40">
        <v>25942000</v>
      </c>
      <c r="C86" s="40">
        <v>17598900</v>
      </c>
      <c r="D86" s="5">
        <v>2550758</v>
      </c>
      <c r="E86" s="5">
        <v>1870410</v>
      </c>
      <c r="F86" s="7">
        <v>73.32761477176588</v>
      </c>
      <c r="G86" s="7">
        <v>68.18239931813339</v>
      </c>
      <c r="H86" s="7">
        <v>12.889773515727686</v>
      </c>
      <c r="I86" s="7">
        <v>60.0346494263852</v>
      </c>
      <c r="J86" s="7">
        <f t="shared" si="2"/>
        <v>60.4378412560382</v>
      </c>
      <c r="K86" s="7">
        <f t="shared" si="3"/>
        <v>8.147749891748191</v>
      </c>
      <c r="AA86">
        <v>82.72171788699823</v>
      </c>
      <c r="AB86">
        <v>69.44009389101357</v>
      </c>
      <c r="AC86">
        <v>12.311709934800263</v>
      </c>
      <c r="AD86">
        <v>60.01832861140204</v>
      </c>
    </row>
    <row r="87" spans="1:30" ht="16.5">
      <c r="A87" s="2">
        <v>2007</v>
      </c>
      <c r="B87" s="40">
        <v>26208800</v>
      </c>
      <c r="C87" s="40">
        <v>18021700</v>
      </c>
      <c r="D87" s="5">
        <v>3055928</v>
      </c>
      <c r="E87" s="5">
        <v>2127306</v>
      </c>
      <c r="F87" s="7">
        <v>69.61243851294925</v>
      </c>
      <c r="G87" s="7">
        <v>69.17455138662316</v>
      </c>
      <c r="H87" s="7">
        <v>12.428848572707698</v>
      </c>
      <c r="I87" s="7">
        <v>59.98217249384395</v>
      </c>
      <c r="J87" s="7">
        <f t="shared" si="2"/>
        <v>57.18358994024155</v>
      </c>
      <c r="K87" s="7">
        <f t="shared" si="3"/>
        <v>9.192378892779217</v>
      </c>
      <c r="AA87">
        <v>73.32761477176588</v>
      </c>
      <c r="AB87">
        <v>67.8394109937553</v>
      </c>
      <c r="AC87">
        <v>12.889773515727686</v>
      </c>
      <c r="AD87">
        <v>60.0346494263852</v>
      </c>
    </row>
    <row r="88" spans="1:30" ht="16.5">
      <c r="A88" s="2">
        <v>2008</v>
      </c>
      <c r="B88" s="40">
        <v>27977900</v>
      </c>
      <c r="C88" s="40">
        <v>18470100</v>
      </c>
      <c r="D88" s="5">
        <v>3012983</v>
      </c>
      <c r="E88" s="5">
        <v>2293348</v>
      </c>
      <c r="F88" s="7">
        <v>76.11553068835768</v>
      </c>
      <c r="G88" s="7">
        <v>66.28375177640929</v>
      </c>
      <c r="H88" s="7">
        <v>13.131373605539922</v>
      </c>
      <c r="I88" s="7">
        <v>59.179132847204265</v>
      </c>
      <c r="J88" s="7">
        <f t="shared" si="2"/>
        <v>62.98415708281776</v>
      </c>
      <c r="K88" s="7">
        <f t="shared" si="3"/>
        <v>7.104618929205024</v>
      </c>
      <c r="AA88">
        <v>69.61243851294925</v>
      </c>
      <c r="AB88">
        <v>68.76201886389305</v>
      </c>
      <c r="AC88">
        <v>12.428848572707698</v>
      </c>
      <c r="AD88">
        <v>59.98217249384395</v>
      </c>
    </row>
    <row r="89" spans="1:30" ht="16.5">
      <c r="A89" s="2">
        <v>2009</v>
      </c>
      <c r="B89" s="40">
        <v>29555900</v>
      </c>
      <c r="C89" s="40">
        <v>18607500</v>
      </c>
      <c r="D89" s="5">
        <v>3357238</v>
      </c>
      <c r="E89" s="5">
        <v>2351944</v>
      </c>
      <c r="F89" s="7">
        <v>70.05592096836745</v>
      </c>
      <c r="G89" s="7">
        <v>63.15818069449821</v>
      </c>
      <c r="H89" s="7">
        <v>11.0989900993372</v>
      </c>
      <c r="I89" s="7">
        <v>55.21410295446022</v>
      </c>
      <c r="J89" s="7">
        <f t="shared" si="2"/>
        <v>58.956930869030245</v>
      </c>
      <c r="K89" s="7">
        <f t="shared" si="3"/>
        <v>7.94407774003799</v>
      </c>
      <c r="AA89">
        <v>76.11553068835768</v>
      </c>
      <c r="AB89">
        <v>66.01674893398003</v>
      </c>
      <c r="AC89">
        <v>13.131373605539922</v>
      </c>
      <c r="AD89">
        <v>59.179132847204265</v>
      </c>
    </row>
    <row r="90" spans="1:30" ht="16.5">
      <c r="A90" s="2">
        <v>2010</v>
      </c>
      <c r="B90" s="5">
        <v>30475235.7142858</v>
      </c>
      <c r="C90" s="5">
        <v>20390702.3809524</v>
      </c>
      <c r="D90" s="5">
        <v>3607063</v>
      </c>
      <c r="E90" s="5">
        <v>2784510</v>
      </c>
      <c r="F90" s="7">
        <v>77.19604564710959</v>
      </c>
      <c r="G90" s="7">
        <v>64.02854958926906</v>
      </c>
      <c r="H90" s="7">
        <v>8.557810527818125</v>
      </c>
      <c r="I90" s="7">
        <v>52.12750496552393</v>
      </c>
      <c r="J90" s="7">
        <f t="shared" si="2"/>
        <v>68.63823511929147</v>
      </c>
      <c r="K90" s="7">
        <f t="shared" si="3"/>
        <v>11.901044623745129</v>
      </c>
      <c r="AA90">
        <v>70.05592096836745</v>
      </c>
      <c r="AB90">
        <v>62.95697305783279</v>
      </c>
      <c r="AC90">
        <v>11.0989900993372</v>
      </c>
      <c r="AD90">
        <v>55.21410295446022</v>
      </c>
    </row>
    <row r="91" spans="1:30" ht="16.5">
      <c r="A91" s="2">
        <v>2011</v>
      </c>
      <c r="F91" s="7">
        <v>83.72354297923049</v>
      </c>
      <c r="G91" s="7">
        <v>64.88969791531227</v>
      </c>
      <c r="H91" s="7">
        <v>7.0000286147594935</v>
      </c>
      <c r="I91" s="7">
        <v>47.159416457314116</v>
      </c>
      <c r="AA91">
        <v>77.19604564710959</v>
      </c>
      <c r="AB91">
        <v>66.90908832378251</v>
      </c>
      <c r="AC91">
        <v>8.557810527818125</v>
      </c>
      <c r="AD91">
        <v>59.76537153411954</v>
      </c>
    </row>
    <row r="92" spans="1:9" ht="16.5">
      <c r="A92" s="2">
        <v>2012</v>
      </c>
      <c r="F92" s="7">
        <v>78.95037601209519</v>
      </c>
      <c r="G92" s="7">
        <v>65.01533019222049</v>
      </c>
      <c r="H92" s="7">
        <v>4.925344776451397</v>
      </c>
      <c r="I92" s="7">
        <v>44.524495677233425</v>
      </c>
    </row>
    <row r="95" ht="16.5">
      <c r="A95" t="s">
        <v>185</v>
      </c>
    </row>
    <row r="96" spans="1:6" ht="16.5">
      <c r="A96" s="1" t="s">
        <v>182</v>
      </c>
      <c r="B96" s="1" t="s">
        <v>183</v>
      </c>
      <c r="C96" s="1" t="s">
        <v>184</v>
      </c>
      <c r="D96" s="1"/>
      <c r="E96" s="1"/>
      <c r="F96" s="1"/>
    </row>
    <row r="97" spans="1:6" ht="16.5">
      <c r="A97" s="1">
        <v>1964</v>
      </c>
      <c r="B97" s="1">
        <v>1</v>
      </c>
      <c r="C97" s="1">
        <v>63</v>
      </c>
      <c r="D97" s="1"/>
      <c r="E97" s="1"/>
      <c r="F97" s="1"/>
    </row>
    <row r="98" spans="1:6" ht="16.5">
      <c r="A98" s="1">
        <v>1965</v>
      </c>
      <c r="B98" s="1">
        <v>6</v>
      </c>
      <c r="C98" s="1">
        <v>479</v>
      </c>
      <c r="D98" s="1"/>
      <c r="E98" s="1"/>
      <c r="F98" s="1"/>
    </row>
    <row r="99" spans="1:7" ht="16.5">
      <c r="A99" s="1">
        <v>1966</v>
      </c>
      <c r="B99" s="1">
        <v>36</v>
      </c>
      <c r="C99" s="1">
        <v>2071</v>
      </c>
      <c r="D99" s="1"/>
      <c r="E99" s="1"/>
      <c r="F99" s="1"/>
      <c r="G99" s="1"/>
    </row>
    <row r="100" spans="1:7" ht="16.5">
      <c r="A100" s="1">
        <v>1967</v>
      </c>
      <c r="B100" s="1">
        <v>78</v>
      </c>
      <c r="C100" s="1">
        <v>6336</v>
      </c>
      <c r="D100" s="1"/>
      <c r="E100" s="1"/>
      <c r="F100" s="1"/>
      <c r="G100" s="1"/>
    </row>
    <row r="101" spans="1:7" ht="16.5">
      <c r="A101" s="1">
        <v>1968</v>
      </c>
      <c r="B101" s="1">
        <v>108</v>
      </c>
      <c r="C101" s="1">
        <v>9432</v>
      </c>
      <c r="D101" s="1"/>
      <c r="E101" s="1"/>
      <c r="F101" s="1"/>
      <c r="G101" s="1"/>
    </row>
    <row r="102" spans="1:7" ht="16.5">
      <c r="A102" s="1">
        <v>1969</v>
      </c>
      <c r="B102" s="1">
        <v>161</v>
      </c>
      <c r="C102" s="1">
        <v>14042</v>
      </c>
      <c r="D102" s="1"/>
      <c r="E102" s="1"/>
      <c r="F102" s="1"/>
      <c r="G102" s="1"/>
    </row>
    <row r="103" spans="1:7" ht="16.5">
      <c r="A103" s="1">
        <v>1970</v>
      </c>
      <c r="B103" s="1">
        <v>188</v>
      </c>
      <c r="C103" s="1">
        <v>16384</v>
      </c>
      <c r="D103" s="1"/>
      <c r="E103" s="1"/>
      <c r="F103" s="1"/>
      <c r="G103" s="1"/>
    </row>
    <row r="104" spans="1:7" ht="16.5">
      <c r="A104" s="1">
        <v>1971</v>
      </c>
      <c r="B104" s="1">
        <v>220</v>
      </c>
      <c r="C104" s="1">
        <v>18471</v>
      </c>
      <c r="D104" s="1"/>
      <c r="E104" s="1"/>
      <c r="F104" s="1"/>
      <c r="G104" s="1"/>
    </row>
    <row r="105" spans="1:7" ht="16.5">
      <c r="A105">
        <v>1972</v>
      </c>
      <c r="B105">
        <v>255</v>
      </c>
      <c r="C105">
        <v>24048</v>
      </c>
      <c r="E105" s="1"/>
      <c r="G105" s="1"/>
    </row>
    <row r="106" spans="1:7" ht="16.5">
      <c r="A106">
        <v>1973</v>
      </c>
      <c r="B106">
        <v>278</v>
      </c>
      <c r="C106">
        <v>28962</v>
      </c>
      <c r="G106" s="1"/>
    </row>
    <row r="107" spans="1:7" ht="16.5">
      <c r="A107">
        <v>1974</v>
      </c>
      <c r="B107">
        <v>301</v>
      </c>
      <c r="C107">
        <v>32496</v>
      </c>
      <c r="G107" s="1"/>
    </row>
    <row r="108" spans="1:7" ht="16.5">
      <c r="A108">
        <v>1975</v>
      </c>
      <c r="B108">
        <v>306</v>
      </c>
      <c r="C108">
        <v>34065</v>
      </c>
      <c r="G108" s="1"/>
    </row>
    <row r="109" spans="1:7" ht="16.5">
      <c r="A109">
        <v>1976</v>
      </c>
      <c r="B109">
        <v>317</v>
      </c>
      <c r="C109">
        <v>35353</v>
      </c>
      <c r="G109" s="1"/>
    </row>
    <row r="110" spans="1:7" ht="16.5">
      <c r="A110">
        <v>1977</v>
      </c>
      <c r="B110">
        <v>314</v>
      </c>
      <c r="C110">
        <v>36453</v>
      </c>
      <c r="G110" s="1"/>
    </row>
    <row r="111" spans="1:3" ht="16.5">
      <c r="A111">
        <v>1978</v>
      </c>
      <c r="B111">
        <v>309</v>
      </c>
      <c r="C111">
        <v>37543</v>
      </c>
    </row>
    <row r="112" spans="1:3" ht="16.5">
      <c r="A112">
        <v>1979</v>
      </c>
      <c r="B112">
        <v>298</v>
      </c>
      <c r="C112">
        <v>39297</v>
      </c>
    </row>
    <row r="113" spans="1:3" ht="16.5">
      <c r="A113">
        <v>1980</v>
      </c>
      <c r="B113">
        <v>295</v>
      </c>
      <c r="C113">
        <v>41882</v>
      </c>
    </row>
    <row r="114" spans="1:3" ht="16.5">
      <c r="A114">
        <v>1981</v>
      </c>
      <c r="B114">
        <v>287</v>
      </c>
      <c r="C114">
        <v>45597</v>
      </c>
    </row>
    <row r="115" spans="1:3" ht="16.5">
      <c r="A115">
        <v>1982</v>
      </c>
      <c r="B115">
        <v>284</v>
      </c>
      <c r="C115">
        <v>50037</v>
      </c>
    </row>
    <row r="116" spans="1:3" ht="16.5">
      <c r="A116">
        <v>1983</v>
      </c>
      <c r="B116">
        <v>281</v>
      </c>
      <c r="C116">
        <v>54490</v>
      </c>
    </row>
    <row r="117" spans="1:3" ht="16.5">
      <c r="A117">
        <v>1984</v>
      </c>
      <c r="B117">
        <v>281</v>
      </c>
      <c r="C117">
        <v>59367</v>
      </c>
    </row>
    <row r="118" spans="1:3" ht="16.5">
      <c r="A118">
        <v>1985</v>
      </c>
      <c r="B118">
        <v>275</v>
      </c>
      <c r="C118">
        <v>62904</v>
      </c>
    </row>
    <row r="119" spans="1:3" ht="16.5">
      <c r="A119">
        <v>1986</v>
      </c>
      <c r="B119">
        <v>272</v>
      </c>
      <c r="C119">
        <v>67709</v>
      </c>
    </row>
    <row r="120" spans="1:3" ht="16.5">
      <c r="A120">
        <v>1987</v>
      </c>
      <c r="B120">
        <v>320</v>
      </c>
      <c r="C120">
        <v>75290</v>
      </c>
    </row>
    <row r="121" spans="1:3" ht="16.5">
      <c r="A121">
        <v>1988</v>
      </c>
      <c r="B121">
        <v>326</v>
      </c>
      <c r="C121">
        <v>84754</v>
      </c>
    </row>
    <row r="122" spans="1:3" ht="16.5">
      <c r="A122">
        <v>1989</v>
      </c>
      <c r="B122">
        <v>333</v>
      </c>
      <c r="C122">
        <v>95533</v>
      </c>
    </row>
    <row r="123" spans="1:3" ht="16.5">
      <c r="A123">
        <v>1990</v>
      </c>
      <c r="B123">
        <v>338</v>
      </c>
      <c r="C123">
        <v>104618</v>
      </c>
    </row>
    <row r="124" spans="1:3" ht="16.5">
      <c r="A124">
        <v>1991</v>
      </c>
      <c r="B124">
        <v>341</v>
      </c>
      <c r="C124">
        <v>115409</v>
      </c>
    </row>
    <row r="125" spans="1:3" ht="16.5">
      <c r="A125">
        <v>1992</v>
      </c>
      <c r="B125">
        <v>353</v>
      </c>
      <c r="C125">
        <v>130386</v>
      </c>
    </row>
    <row r="126" spans="1:3" ht="16.5">
      <c r="A126">
        <v>1993</v>
      </c>
      <c r="B126">
        <v>361</v>
      </c>
      <c r="C126">
        <v>146499</v>
      </c>
    </row>
    <row r="127" spans="1:3" ht="16.5">
      <c r="A127">
        <v>1994</v>
      </c>
      <c r="B127">
        <v>363</v>
      </c>
      <c r="C127">
        <v>160038</v>
      </c>
    </row>
    <row r="128" spans="1:3" ht="16.5">
      <c r="A128">
        <v>1995</v>
      </c>
      <c r="B128">
        <v>365</v>
      </c>
      <c r="C128">
        <v>170322</v>
      </c>
    </row>
    <row r="129" spans="1:3" ht="16.5">
      <c r="A129">
        <v>1996</v>
      </c>
      <c r="B129">
        <v>366</v>
      </c>
      <c r="C129">
        <v>175772</v>
      </c>
    </row>
    <row r="130" spans="1:3" ht="16.5">
      <c r="A130">
        <v>1997</v>
      </c>
      <c r="B130">
        <v>367</v>
      </c>
      <c r="C130">
        <v>180901</v>
      </c>
    </row>
    <row r="131" spans="1:3" ht="16.5">
      <c r="A131">
        <v>1998</v>
      </c>
      <c r="B131">
        <v>367</v>
      </c>
      <c r="C131">
        <v>179998</v>
      </c>
    </row>
    <row r="132" spans="1:3" ht="16.5">
      <c r="A132">
        <v>1999</v>
      </c>
      <c r="B132">
        <v>352</v>
      </c>
      <c r="C132">
        <v>179175</v>
      </c>
    </row>
    <row r="133" spans="1:3" ht="16.5">
      <c r="A133">
        <v>2000</v>
      </c>
      <c r="B133">
        <v>353</v>
      </c>
      <c r="C133">
        <v>181172</v>
      </c>
    </row>
    <row r="134" spans="1:3" ht="16.5">
      <c r="A134">
        <v>2001</v>
      </c>
      <c r="B134">
        <v>353</v>
      </c>
      <c r="C134">
        <v>182624</v>
      </c>
    </row>
    <row r="135" spans="1:3" ht="16.5">
      <c r="A135">
        <v>2002</v>
      </c>
      <c r="B135">
        <v>352</v>
      </c>
      <c r="C135">
        <v>185714</v>
      </c>
    </row>
    <row r="136" spans="1:3" ht="16.5">
      <c r="A136">
        <v>2003</v>
      </c>
      <c r="B136">
        <v>345</v>
      </c>
      <c r="C136">
        <v>188651</v>
      </c>
    </row>
    <row r="137" spans="1:3" ht="16.5">
      <c r="A137">
        <v>2004</v>
      </c>
      <c r="B137">
        <v>342</v>
      </c>
      <c r="C137">
        <v>192584</v>
      </c>
    </row>
    <row r="138" spans="1:3" ht="16.5">
      <c r="A138">
        <v>2005</v>
      </c>
      <c r="B138">
        <v>339</v>
      </c>
      <c r="C138">
        <v>195641</v>
      </c>
    </row>
    <row r="139" spans="1:3" ht="16.5">
      <c r="A139">
        <v>2006</v>
      </c>
      <c r="B139">
        <v>341</v>
      </c>
      <c r="C139">
        <v>197782</v>
      </c>
    </row>
    <row r="140" spans="1:3" ht="16.5">
      <c r="A140">
        <v>2007</v>
      </c>
      <c r="B140">
        <v>340</v>
      </c>
      <c r="C140">
        <v>199059</v>
      </c>
    </row>
    <row r="141" spans="1:3" ht="16.5">
      <c r="A141">
        <v>2008</v>
      </c>
      <c r="B141">
        <v>336</v>
      </c>
      <c r="C141">
        <v>200458</v>
      </c>
    </row>
    <row r="142" spans="1:3" ht="16.5">
      <c r="A142">
        <v>2009</v>
      </c>
      <c r="B142">
        <v>336</v>
      </c>
      <c r="C142">
        <v>201486</v>
      </c>
    </row>
    <row r="143" spans="1:3" ht="16.5">
      <c r="A143">
        <v>2010</v>
      </c>
      <c r="B143">
        <v>336</v>
      </c>
      <c r="C143">
        <v>203767</v>
      </c>
    </row>
    <row r="144" spans="1:3" ht="16.5">
      <c r="A144">
        <v>2011</v>
      </c>
      <c r="B144">
        <v>337</v>
      </c>
      <c r="C144">
        <v>207689</v>
      </c>
    </row>
    <row r="145" spans="1:3" ht="16.5">
      <c r="A145">
        <v>2012</v>
      </c>
      <c r="B145">
        <v>340</v>
      </c>
      <c r="C145">
        <v>211047</v>
      </c>
    </row>
    <row r="149" spans="1:8" ht="16.5">
      <c r="A149" t="s">
        <v>186</v>
      </c>
      <c r="H149" s="73"/>
    </row>
    <row r="151" ht="16.5">
      <c r="B151" s="1" t="s">
        <v>187</v>
      </c>
    </row>
    <row r="152" ht="16.5">
      <c r="B152" s="1" t="s">
        <v>188</v>
      </c>
    </row>
    <row r="153" ht="16.5">
      <c r="B153" s="1" t="s">
        <v>189</v>
      </c>
    </row>
    <row r="154" spans="1:2" ht="16.5">
      <c r="A154" s="1"/>
      <c r="B154" s="1" t="s">
        <v>190</v>
      </c>
    </row>
    <row r="155" spans="1:2" ht="16.5">
      <c r="A155" s="1" t="s">
        <v>191</v>
      </c>
      <c r="B155" s="1"/>
    </row>
    <row r="156" spans="2:6" ht="16.5">
      <c r="B156" s="1" t="s">
        <v>192</v>
      </c>
      <c r="F156" s="1" t="s">
        <v>193</v>
      </c>
    </row>
    <row r="157" spans="1:11" ht="16.5">
      <c r="A157" s="14" t="s">
        <v>194</v>
      </c>
      <c r="B157" s="14" t="s">
        <v>195</v>
      </c>
      <c r="C157" s="14" t="s">
        <v>196</v>
      </c>
      <c r="D157" s="14" t="s">
        <v>197</v>
      </c>
      <c r="E157" s="14" t="s">
        <v>198</v>
      </c>
      <c r="F157" s="14" t="s">
        <v>199</v>
      </c>
      <c r="G157" s="14" t="s">
        <v>200</v>
      </c>
      <c r="H157" s="74"/>
      <c r="I157" s="74"/>
      <c r="J157" s="74"/>
      <c r="K157" s="74"/>
    </row>
    <row r="158" spans="1:11" ht="16.5">
      <c r="A158" s="1">
        <v>1964</v>
      </c>
      <c r="B158" s="75">
        <v>1</v>
      </c>
      <c r="C158" s="77">
        <v>58</v>
      </c>
      <c r="D158" s="1"/>
      <c r="E158" s="1"/>
      <c r="F158" s="19"/>
      <c r="G158" s="19"/>
      <c r="H158" s="17"/>
      <c r="I158" s="17"/>
      <c r="J158" s="17"/>
      <c r="K158" s="17"/>
    </row>
    <row r="159" spans="1:11" ht="16.5">
      <c r="A159" s="1">
        <v>1965</v>
      </c>
      <c r="B159" s="75">
        <v>4</v>
      </c>
      <c r="C159" s="77">
        <v>428</v>
      </c>
      <c r="D159" s="1"/>
      <c r="E159" s="1"/>
      <c r="F159" s="19"/>
      <c r="G159" s="19"/>
      <c r="H159" s="17"/>
      <c r="I159" s="17"/>
      <c r="J159" s="17"/>
      <c r="K159" s="17"/>
    </row>
    <row r="160" spans="1:9" ht="16.5">
      <c r="A160" s="1">
        <v>1966</v>
      </c>
      <c r="B160" s="75">
        <v>9</v>
      </c>
      <c r="C160" s="77">
        <v>999</v>
      </c>
      <c r="D160" s="1"/>
      <c r="E160" s="1"/>
      <c r="F160" s="19"/>
      <c r="G160" s="19"/>
      <c r="H160" s="17"/>
      <c r="I160" s="17"/>
    </row>
    <row r="161" spans="1:9" ht="16.5">
      <c r="A161" s="1">
        <v>1967</v>
      </c>
      <c r="B161" s="75">
        <v>13</v>
      </c>
      <c r="C161" s="77">
        <v>1508</v>
      </c>
      <c r="D161" s="77" t="s">
        <v>201</v>
      </c>
      <c r="E161" s="77"/>
      <c r="F161" s="19"/>
      <c r="G161" s="19"/>
      <c r="H161" s="17"/>
      <c r="I161" s="17"/>
    </row>
    <row r="162" spans="1:9" ht="16.5">
      <c r="A162" s="1">
        <v>1968</v>
      </c>
      <c r="B162" s="75">
        <v>23</v>
      </c>
      <c r="C162" s="77">
        <v>2806</v>
      </c>
      <c r="D162" s="1"/>
      <c r="E162" s="1"/>
      <c r="F162" s="19"/>
      <c r="G162" s="19"/>
      <c r="H162" s="17"/>
      <c r="I162" s="17"/>
    </row>
    <row r="163" spans="1:10" ht="16.5">
      <c r="A163" s="1">
        <v>1969</v>
      </c>
      <c r="B163" s="75">
        <v>30</v>
      </c>
      <c r="C163" s="77">
        <v>3870</v>
      </c>
      <c r="D163" s="1"/>
      <c r="E163" s="1"/>
      <c r="F163" s="19"/>
      <c r="G163" s="19"/>
      <c r="H163" s="17"/>
      <c r="I163" s="17"/>
      <c r="J163" s="1"/>
    </row>
    <row r="164" spans="1:10" ht="16.5">
      <c r="A164" s="1">
        <v>1970</v>
      </c>
      <c r="B164" s="75">
        <v>36</v>
      </c>
      <c r="C164" s="77">
        <v>4968</v>
      </c>
      <c r="D164" s="1"/>
      <c r="E164" s="1"/>
      <c r="F164" s="19"/>
      <c r="G164" s="19"/>
      <c r="H164" s="17"/>
      <c r="I164" s="17"/>
      <c r="J164" s="1"/>
    </row>
    <row r="165" spans="1:10" ht="16.5">
      <c r="A165">
        <v>1971</v>
      </c>
      <c r="B165" s="76">
        <v>37</v>
      </c>
      <c r="C165" s="76">
        <v>5486</v>
      </c>
      <c r="D165" s="76">
        <v>863550</v>
      </c>
      <c r="E165" s="76">
        <v>11084</v>
      </c>
      <c r="F165" s="5"/>
      <c r="G165" s="5"/>
      <c r="J165" s="1"/>
    </row>
    <row r="166" spans="1:10" ht="16.5">
      <c r="A166">
        <v>1972</v>
      </c>
      <c r="B166" s="76">
        <v>44</v>
      </c>
      <c r="C166" s="76">
        <v>6906</v>
      </c>
      <c r="D166" s="76">
        <v>1336011</v>
      </c>
      <c r="E166" s="76">
        <v>20013</v>
      </c>
      <c r="F166" s="5"/>
      <c r="G166" s="5"/>
      <c r="J166" s="1"/>
    </row>
    <row r="167" spans="1:10" ht="16.5">
      <c r="A167">
        <v>1973</v>
      </c>
      <c r="B167" s="76">
        <v>49</v>
      </c>
      <c r="C167" s="76">
        <v>7846</v>
      </c>
      <c r="D167" s="76">
        <v>1935226</v>
      </c>
      <c r="E167" s="76">
        <v>37092</v>
      </c>
      <c r="F167" s="5"/>
      <c r="G167" s="5"/>
      <c r="J167" s="1"/>
    </row>
    <row r="168" spans="1:10" ht="16.5">
      <c r="A168">
        <v>1974</v>
      </c>
      <c r="B168" s="76">
        <v>50</v>
      </c>
      <c r="C168" s="76">
        <v>8375</v>
      </c>
      <c r="D168" s="76">
        <v>2471368</v>
      </c>
      <c r="E168" s="76">
        <v>56826</v>
      </c>
      <c r="F168" s="5"/>
      <c r="G168" s="5"/>
      <c r="J168" s="1"/>
    </row>
    <row r="169" spans="1:10" ht="16.5">
      <c r="A169">
        <v>1975</v>
      </c>
      <c r="B169" s="76">
        <v>51</v>
      </c>
      <c r="C169" s="76">
        <v>8831</v>
      </c>
      <c r="D169" s="76">
        <v>3158790</v>
      </c>
      <c r="E169" s="76">
        <v>82178</v>
      </c>
      <c r="F169" s="5"/>
      <c r="G169" s="5"/>
      <c r="J169" s="1"/>
    </row>
    <row r="170" spans="1:10" ht="16.5">
      <c r="A170">
        <v>1976</v>
      </c>
      <c r="B170" s="76">
        <v>52</v>
      </c>
      <c r="C170" s="76">
        <v>9491</v>
      </c>
      <c r="D170" s="76">
        <v>4226174</v>
      </c>
      <c r="E170" s="76">
        <v>111545</v>
      </c>
      <c r="F170" s="5"/>
      <c r="G170" s="5"/>
      <c r="J170" s="1"/>
    </row>
    <row r="171" spans="1:10" ht="16.5">
      <c r="A171">
        <v>1977</v>
      </c>
      <c r="B171" s="76">
        <v>53</v>
      </c>
      <c r="C171" s="76">
        <v>10404</v>
      </c>
      <c r="D171" s="76">
        <v>5837014</v>
      </c>
      <c r="E171" s="76">
        <v>162492</v>
      </c>
      <c r="F171" s="5"/>
      <c r="G171" s="5"/>
      <c r="J171" s="1"/>
    </row>
    <row r="172" spans="1:10" ht="16.5">
      <c r="A172">
        <v>1978</v>
      </c>
      <c r="B172" s="76">
        <v>55</v>
      </c>
      <c r="C172" s="76">
        <v>10421</v>
      </c>
      <c r="D172" s="76">
        <v>8203032</v>
      </c>
      <c r="E172" s="76">
        <v>246104</v>
      </c>
      <c r="F172" s="5"/>
      <c r="G172" s="5"/>
      <c r="J172" s="1"/>
    </row>
    <row r="173" spans="1:10" ht="16.5">
      <c r="A173">
        <v>1979</v>
      </c>
      <c r="B173" s="76">
        <v>59</v>
      </c>
      <c r="C173" s="76">
        <v>11826</v>
      </c>
      <c r="D173" s="76">
        <v>10527450</v>
      </c>
      <c r="E173" s="76">
        <v>320868</v>
      </c>
      <c r="F173" s="5"/>
      <c r="G173" s="5"/>
      <c r="J173" s="1"/>
    </row>
    <row r="174" spans="1:10" ht="16.5">
      <c r="A174">
        <v>1980</v>
      </c>
      <c r="B174" s="76">
        <v>59</v>
      </c>
      <c r="C174" s="76">
        <v>12175</v>
      </c>
      <c r="D174" s="76">
        <v>11111258</v>
      </c>
      <c r="E174" s="76">
        <v>427360</v>
      </c>
      <c r="F174" s="5"/>
      <c r="G174" s="5"/>
      <c r="J174" s="1"/>
    </row>
    <row r="175" spans="1:7" ht="16.5">
      <c r="A175">
        <v>1981</v>
      </c>
      <c r="B175" s="76">
        <v>60</v>
      </c>
      <c r="C175" s="76">
        <v>13842</v>
      </c>
      <c r="D175" s="76">
        <v>13206710</v>
      </c>
      <c r="E175" s="76">
        <v>572269</v>
      </c>
      <c r="F175" s="5"/>
      <c r="G175" s="5"/>
    </row>
    <row r="176" spans="1:7" ht="16.5">
      <c r="A176">
        <v>1982</v>
      </c>
      <c r="B176" s="76">
        <v>61</v>
      </c>
      <c r="C176" s="76">
        <v>15180</v>
      </c>
      <c r="D176" s="76">
        <v>16034072</v>
      </c>
      <c r="E176" s="76">
        <v>765504</v>
      </c>
      <c r="F176" s="5"/>
      <c r="G176" s="5"/>
    </row>
    <row r="177" spans="1:7" ht="16.5">
      <c r="A177">
        <v>1983</v>
      </c>
      <c r="B177" s="76">
        <v>64</v>
      </c>
      <c r="C177" s="76">
        <v>17389</v>
      </c>
      <c r="D177" s="76">
        <v>20828137</v>
      </c>
      <c r="E177" s="76">
        <v>993230</v>
      </c>
      <c r="F177" s="5"/>
      <c r="G177" s="5"/>
    </row>
    <row r="178" spans="1:7" ht="16.5">
      <c r="A178">
        <v>1984</v>
      </c>
      <c r="B178" s="76">
        <v>65</v>
      </c>
      <c r="C178" s="76">
        <v>19918</v>
      </c>
      <c r="D178" s="76">
        <v>28324506</v>
      </c>
      <c r="E178" s="76">
        <v>1442690</v>
      </c>
      <c r="F178" s="5"/>
      <c r="G178" s="5"/>
    </row>
    <row r="179" spans="1:7" ht="16.5">
      <c r="A179">
        <v>1985</v>
      </c>
      <c r="B179" s="76">
        <v>65</v>
      </c>
      <c r="C179" s="76">
        <v>21857</v>
      </c>
      <c r="D179" s="76">
        <v>37465909</v>
      </c>
      <c r="E179" s="76">
        <v>1687378</v>
      </c>
      <c r="F179" s="5"/>
      <c r="G179" s="5"/>
    </row>
    <row r="180" spans="1:7" ht="16.5">
      <c r="A180">
        <v>1986</v>
      </c>
      <c r="B180" s="76">
        <v>65</v>
      </c>
      <c r="C180" s="76">
        <v>25139</v>
      </c>
      <c r="D180" s="76">
        <v>54254684</v>
      </c>
      <c r="E180" s="76">
        <v>2125525</v>
      </c>
      <c r="F180" s="5"/>
      <c r="G180" s="5"/>
    </row>
    <row r="181" spans="1:7" ht="16.5">
      <c r="A181">
        <v>1987</v>
      </c>
      <c r="B181" s="76">
        <v>66</v>
      </c>
      <c r="C181" s="76">
        <v>28551</v>
      </c>
      <c r="D181" s="76">
        <v>67700948</v>
      </c>
      <c r="E181" s="76">
        <v>2802281</v>
      </c>
      <c r="F181" s="5">
        <v>182248699</v>
      </c>
      <c r="G181" s="5">
        <v>79418483</v>
      </c>
    </row>
    <row r="182" spans="1:7" ht="16.5">
      <c r="A182">
        <v>1988</v>
      </c>
      <c r="B182" s="76">
        <v>66</v>
      </c>
      <c r="C182" s="76">
        <v>31553</v>
      </c>
      <c r="D182" s="76">
        <v>104357776</v>
      </c>
      <c r="E182" s="76">
        <v>4014511</v>
      </c>
      <c r="F182" s="5">
        <v>108116703</v>
      </c>
      <c r="G182" s="5">
        <v>102938580</v>
      </c>
    </row>
    <row r="183" spans="1:7" ht="16.5">
      <c r="A183">
        <v>1989</v>
      </c>
      <c r="B183" s="76">
        <v>66</v>
      </c>
      <c r="C183" s="76">
        <v>34608</v>
      </c>
      <c r="D183" s="76">
        <v>144432726</v>
      </c>
      <c r="E183" s="76">
        <v>5696249</v>
      </c>
      <c r="F183" s="5">
        <v>174672423</v>
      </c>
      <c r="G183" s="5">
        <v>148163732</v>
      </c>
    </row>
    <row r="184" spans="1:7" ht="16.5">
      <c r="A184">
        <v>1990</v>
      </c>
      <c r="B184" s="76">
        <v>66</v>
      </c>
      <c r="C184" s="76">
        <v>37696</v>
      </c>
      <c r="D184" s="76">
        <v>179008730</v>
      </c>
      <c r="E184" s="76">
        <v>7999089</v>
      </c>
      <c r="F184" s="5">
        <v>212582093</v>
      </c>
      <c r="G184" s="5">
        <v>178833118</v>
      </c>
    </row>
    <row r="185" spans="1:7" ht="16.5">
      <c r="A185">
        <v>1991</v>
      </c>
      <c r="B185" s="76">
        <v>66</v>
      </c>
      <c r="C185" s="76">
        <v>38195</v>
      </c>
      <c r="D185" s="76">
        <v>261980778</v>
      </c>
      <c r="E185" s="76">
        <v>11066574</v>
      </c>
      <c r="F185" s="5">
        <v>246006431</v>
      </c>
      <c r="G185" s="5">
        <v>209142835</v>
      </c>
    </row>
    <row r="186" spans="1:7" ht="16.5">
      <c r="A186">
        <v>1992</v>
      </c>
      <c r="B186" s="76">
        <v>67</v>
      </c>
      <c r="C186" s="76">
        <v>40470</v>
      </c>
      <c r="D186" s="76">
        <v>269312232</v>
      </c>
      <c r="E186" s="76">
        <v>15209952</v>
      </c>
      <c r="F186" s="5">
        <v>343823233</v>
      </c>
      <c r="G186" s="5">
        <v>276895889</v>
      </c>
    </row>
    <row r="187" spans="1:7" ht="16.5">
      <c r="A187">
        <v>1993</v>
      </c>
      <c r="B187" s="76">
        <v>68</v>
      </c>
      <c r="C187" s="76">
        <v>43826</v>
      </c>
      <c r="D187" s="76">
        <v>369294127</v>
      </c>
      <c r="E187" s="76">
        <v>19263300</v>
      </c>
      <c r="F187" s="5">
        <v>475709438</v>
      </c>
      <c r="G187" s="5">
        <v>352638854</v>
      </c>
    </row>
    <row r="188" spans="1:7" ht="16.5">
      <c r="A188">
        <v>1994</v>
      </c>
      <c r="B188" s="76">
        <v>69</v>
      </c>
      <c r="C188" s="76">
        <v>48407</v>
      </c>
      <c r="D188" s="76">
        <v>522248458</v>
      </c>
      <c r="E188" s="76">
        <v>24964907</v>
      </c>
      <c r="F188" s="5">
        <v>569360993</v>
      </c>
      <c r="G188" s="5">
        <v>439106009</v>
      </c>
    </row>
    <row r="189" spans="1:7" ht="16.5">
      <c r="A189">
        <v>1995</v>
      </c>
      <c r="B189" s="76">
        <v>69</v>
      </c>
      <c r="C189" s="76">
        <v>50870</v>
      </c>
      <c r="D189" s="76">
        <v>666129093</v>
      </c>
      <c r="E189" s="76">
        <v>29631492</v>
      </c>
      <c r="F189" s="5">
        <v>811677795</v>
      </c>
      <c r="G189" s="5">
        <v>595599990</v>
      </c>
    </row>
    <row r="190" spans="1:7" ht="16.5">
      <c r="A190">
        <v>1996</v>
      </c>
      <c r="B190" s="76">
        <v>69</v>
      </c>
      <c r="C190" s="76">
        <v>53731</v>
      </c>
      <c r="D190" s="76">
        <v>803930533</v>
      </c>
      <c r="E190" s="76">
        <v>41683460</v>
      </c>
      <c r="F190" s="5">
        <v>980815585</v>
      </c>
      <c r="G190" s="5">
        <v>677614813</v>
      </c>
    </row>
    <row r="191" spans="1:7" ht="16.5">
      <c r="A191">
        <v>1997</v>
      </c>
      <c r="B191" s="76">
        <v>65</v>
      </c>
      <c r="C191" s="76">
        <v>56125</v>
      </c>
      <c r="D191" s="76">
        <v>959008449</v>
      </c>
      <c r="E191" s="76">
        <v>56510799</v>
      </c>
      <c r="F191" s="5">
        <v>1116326192</v>
      </c>
      <c r="G191" s="5">
        <v>866623998</v>
      </c>
    </row>
    <row r="192" spans="1:7" ht="16.5">
      <c r="A192">
        <v>1998</v>
      </c>
      <c r="B192" s="76">
        <v>64</v>
      </c>
      <c r="C192" s="76">
        <v>58343</v>
      </c>
      <c r="D192" s="76">
        <v>1017883502</v>
      </c>
      <c r="E192" s="76">
        <v>70965658</v>
      </c>
      <c r="F192" s="5">
        <v>1131798118</v>
      </c>
      <c r="G192" s="5">
        <v>939180726</v>
      </c>
    </row>
    <row r="193" spans="1:7" ht="16.5">
      <c r="A193">
        <v>1999</v>
      </c>
      <c r="B193" s="76">
        <v>65</v>
      </c>
      <c r="C193" s="76">
        <v>60596</v>
      </c>
      <c r="D193" s="76">
        <v>1097861152</v>
      </c>
      <c r="E193" s="76">
        <v>89106770</v>
      </c>
      <c r="F193" s="5">
        <v>1311433030</v>
      </c>
      <c r="G193" s="5">
        <v>853074325</v>
      </c>
    </row>
    <row r="194" spans="1:7" ht="16.5">
      <c r="A194">
        <v>2000</v>
      </c>
      <c r="B194" s="76">
        <v>65</v>
      </c>
      <c r="C194" s="76">
        <v>61327</v>
      </c>
      <c r="D194" s="76">
        <v>1253277461</v>
      </c>
      <c r="E194" s="76">
        <v>110658727</v>
      </c>
      <c r="F194" s="5">
        <v>1421524971</v>
      </c>
      <c r="G194" s="5">
        <v>882954866</v>
      </c>
    </row>
    <row r="195" spans="1:7" ht="16.5">
      <c r="A195">
        <v>2001</v>
      </c>
      <c r="B195" s="76">
        <v>55</v>
      </c>
      <c r="C195" s="76">
        <v>61308</v>
      </c>
      <c r="D195" s="76">
        <v>1411772725</v>
      </c>
      <c r="E195" s="76">
        <v>136052114</v>
      </c>
      <c r="F195" s="5">
        <v>1861983243</v>
      </c>
      <c r="G195" s="5">
        <v>789702495</v>
      </c>
    </row>
    <row r="196" spans="1:7" ht="16.5">
      <c r="A196">
        <v>2002</v>
      </c>
      <c r="B196" s="76">
        <v>43</v>
      </c>
      <c r="C196" s="76">
        <v>63088</v>
      </c>
      <c r="D196" s="76">
        <v>1917018817</v>
      </c>
      <c r="E196" s="76">
        <v>155743503</v>
      </c>
      <c r="F196" s="5">
        <v>2667001166</v>
      </c>
      <c r="G196" s="5">
        <v>725756896</v>
      </c>
    </row>
    <row r="197" spans="1:7" ht="16.5">
      <c r="A197">
        <v>2003</v>
      </c>
      <c r="B197" s="76">
        <v>41</v>
      </c>
      <c r="C197" s="76">
        <v>63706</v>
      </c>
      <c r="D197" s="76">
        <v>2730920513</v>
      </c>
      <c r="E197" s="76">
        <v>156209089</v>
      </c>
      <c r="F197" s="5">
        <v>2280875314</v>
      </c>
      <c r="G197" s="5">
        <v>652570991</v>
      </c>
    </row>
    <row r="198" spans="1:7" ht="16.5">
      <c r="A198">
        <v>2004</v>
      </c>
      <c r="B198" s="76">
        <v>40</v>
      </c>
      <c r="C198" s="76">
        <v>63943</v>
      </c>
      <c r="D198" s="76">
        <v>3369868392</v>
      </c>
      <c r="E198" s="76">
        <v>179967631</v>
      </c>
      <c r="F198" s="5">
        <v>4101274457</v>
      </c>
      <c r="G198" s="5">
        <v>569444965</v>
      </c>
    </row>
    <row r="199" spans="1:7" ht="16.5">
      <c r="A199">
        <v>2005</v>
      </c>
      <c r="B199" s="76">
        <v>41</v>
      </c>
      <c r="C199" s="76">
        <v>64468</v>
      </c>
      <c r="D199" s="76">
        <v>4135456047</v>
      </c>
      <c r="E199" s="76">
        <v>197366967</v>
      </c>
      <c r="F199" s="5">
        <v>4441740854</v>
      </c>
      <c r="G199" s="5">
        <v>546854250</v>
      </c>
    </row>
    <row r="200" spans="1:7" ht="16.5">
      <c r="A200">
        <v>2006</v>
      </c>
      <c r="B200" s="76">
        <v>42</v>
      </c>
      <c r="C200" s="76">
        <v>65024</v>
      </c>
      <c r="D200" s="76">
        <v>4329233788</v>
      </c>
      <c r="E200" s="76">
        <v>188920216</v>
      </c>
      <c r="F200" s="5">
        <v>4597703096</v>
      </c>
      <c r="G200" s="5">
        <v>592633516</v>
      </c>
    </row>
    <row r="201" spans="1:7" ht="16.5">
      <c r="A201">
        <v>2007</v>
      </c>
      <c r="B201" s="63">
        <v>41</v>
      </c>
      <c r="C201" s="62">
        <v>66846</v>
      </c>
      <c r="D201" s="40"/>
      <c r="E201" s="64"/>
      <c r="F201" s="64"/>
      <c r="G201" s="40"/>
    </row>
    <row r="202" spans="1:7" ht="16.5">
      <c r="A202">
        <v>2008</v>
      </c>
      <c r="B202" s="63">
        <v>43</v>
      </c>
      <c r="C202" s="62">
        <v>68757</v>
      </c>
      <c r="D202" s="40"/>
      <c r="E202" s="64"/>
      <c r="F202" s="64"/>
      <c r="G202" s="40"/>
    </row>
    <row r="203" spans="1:7" ht="16.5">
      <c r="A203">
        <v>2009</v>
      </c>
      <c r="B203" s="63">
        <v>44</v>
      </c>
      <c r="C203" s="62">
        <v>72286</v>
      </c>
      <c r="D203" s="40"/>
      <c r="E203" s="40"/>
      <c r="F203" s="40"/>
      <c r="G203" s="40"/>
    </row>
    <row r="204" spans="1:7" ht="16.5">
      <c r="A204">
        <v>2010</v>
      </c>
      <c r="B204">
        <v>44</v>
      </c>
      <c r="C204" s="40">
        <v>74086</v>
      </c>
      <c r="E204" s="40">
        <v>186313674</v>
      </c>
      <c r="F204" s="40">
        <v>4726372575</v>
      </c>
      <c r="G204" s="40">
        <v>575628523</v>
      </c>
    </row>
    <row r="205" spans="1:3" ht="16.5">
      <c r="A205">
        <v>2011</v>
      </c>
      <c r="B205" s="63">
        <v>44</v>
      </c>
      <c r="C205" s="40">
        <v>74885</v>
      </c>
    </row>
    <row r="206" spans="1:3" ht="16.5">
      <c r="A206">
        <v>2012</v>
      </c>
      <c r="B206" s="63">
        <v>44</v>
      </c>
      <c r="C206" s="40">
        <v>78000</v>
      </c>
    </row>
    <row r="207" spans="1:7" ht="16.5">
      <c r="A207" s="14" t="s">
        <v>5</v>
      </c>
      <c r="B207" s="14" t="s">
        <v>195</v>
      </c>
      <c r="C207" s="14" t="s">
        <v>19</v>
      </c>
      <c r="D207" s="14" t="s">
        <v>197</v>
      </c>
      <c r="E207" s="14" t="s">
        <v>198</v>
      </c>
      <c r="F207" s="14" t="s">
        <v>199</v>
      </c>
      <c r="G207" s="14" t="s">
        <v>200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6"/>
  <sheetViews>
    <sheetView zoomScalePageLayoutView="0" workbookViewId="0" topLeftCell="A104">
      <selection activeCell="F448" sqref="F448:G448"/>
    </sheetView>
  </sheetViews>
  <sheetFormatPr defaultColWidth="9.00390625" defaultRowHeight="16.5"/>
  <cols>
    <col min="4" max="4" width="15.375" style="0" customWidth="1"/>
  </cols>
  <sheetData>
    <row r="1" ht="16.5">
      <c r="A1" t="s">
        <v>95</v>
      </c>
    </row>
    <row r="3" spans="1:4" ht="16.5">
      <c r="A3" t="s">
        <v>39</v>
      </c>
      <c r="B3" t="s">
        <v>40</v>
      </c>
      <c r="D3" t="s">
        <v>41</v>
      </c>
    </row>
    <row r="4" spans="3:4" ht="16.5">
      <c r="C4" t="s">
        <v>42</v>
      </c>
      <c r="D4" t="s">
        <v>43</v>
      </c>
    </row>
    <row r="5" spans="1:4" ht="16.5">
      <c r="A5" t="s">
        <v>44</v>
      </c>
      <c r="C5">
        <v>2.53</v>
      </c>
      <c r="D5">
        <v>7</v>
      </c>
    </row>
    <row r="6" spans="1:4" ht="16.5">
      <c r="A6" t="s">
        <v>45</v>
      </c>
      <c r="C6">
        <v>0.74</v>
      </c>
      <c r="D6">
        <v>5.11</v>
      </c>
    </row>
    <row r="7" spans="1:4" ht="16.5">
      <c r="A7" t="s">
        <v>46</v>
      </c>
      <c r="C7">
        <v>0.12</v>
      </c>
      <c r="D7">
        <v>5</v>
      </c>
    </row>
    <row r="8" spans="1:4" ht="16.5">
      <c r="A8" t="s">
        <v>47</v>
      </c>
      <c r="C8">
        <v>0.27</v>
      </c>
      <c r="D8">
        <v>5.02</v>
      </c>
    </row>
    <row r="9" spans="1:4" ht="16.5">
      <c r="A9" t="s">
        <v>48</v>
      </c>
      <c r="C9">
        <v>1.75</v>
      </c>
      <c r="D9">
        <v>6.12</v>
      </c>
    </row>
    <row r="10" spans="1:4" ht="16.5">
      <c r="A10" t="s">
        <v>49</v>
      </c>
      <c r="C10">
        <v>3.02</v>
      </c>
      <c r="D10">
        <v>7.9</v>
      </c>
    </row>
    <row r="11" spans="1:4" ht="16.5">
      <c r="A11" t="s">
        <v>50</v>
      </c>
      <c r="C11">
        <v>2.79</v>
      </c>
      <c r="D11">
        <v>7.59</v>
      </c>
    </row>
    <row r="12" spans="1:4" ht="16.5">
      <c r="A12" t="s">
        <v>51</v>
      </c>
      <c r="C12">
        <v>0.97</v>
      </c>
      <c r="D12">
        <v>5.39</v>
      </c>
    </row>
    <row r="13" spans="1:4" ht="16.5">
      <c r="A13" t="s">
        <v>52</v>
      </c>
      <c r="C13">
        <v>0.3</v>
      </c>
      <c r="D13">
        <v>5</v>
      </c>
    </row>
    <row r="15" spans="1:4" ht="16.5">
      <c r="A15" t="s">
        <v>53</v>
      </c>
      <c r="B15" t="s">
        <v>54</v>
      </c>
      <c r="C15">
        <v>11.5</v>
      </c>
      <c r="D15">
        <v>14.5</v>
      </c>
    </row>
    <row r="16" spans="2:4" ht="16.5">
      <c r="B16" t="s">
        <v>55</v>
      </c>
      <c r="C16">
        <v>11.5</v>
      </c>
      <c r="D16">
        <v>14.5</v>
      </c>
    </row>
    <row r="17" spans="2:4" ht="16.5">
      <c r="B17" t="s">
        <v>56</v>
      </c>
      <c r="C17">
        <v>12.52</v>
      </c>
      <c r="D17">
        <v>15.52</v>
      </c>
    </row>
    <row r="18" spans="2:4" ht="16.5">
      <c r="B18" t="s">
        <v>57</v>
      </c>
      <c r="C18">
        <v>13</v>
      </c>
      <c r="D18">
        <v>16</v>
      </c>
    </row>
    <row r="19" spans="2:4" ht="16.5">
      <c r="B19" t="s">
        <v>58</v>
      </c>
      <c r="C19">
        <v>12.71</v>
      </c>
      <c r="D19">
        <v>15.71</v>
      </c>
    </row>
    <row r="20" spans="2:4" ht="16.5">
      <c r="B20" t="s">
        <v>59</v>
      </c>
      <c r="C20">
        <v>9.78</v>
      </c>
      <c r="D20">
        <v>12.78</v>
      </c>
    </row>
    <row r="21" spans="2:4" ht="16.5">
      <c r="B21" t="s">
        <v>60</v>
      </c>
      <c r="C21">
        <v>8.87</v>
      </c>
      <c r="D21">
        <v>11.74</v>
      </c>
    </row>
    <row r="22" spans="2:4" ht="16.5">
      <c r="B22" t="s">
        <v>61</v>
      </c>
      <c r="C22">
        <v>8</v>
      </c>
      <c r="D22">
        <v>10</v>
      </c>
    </row>
    <row r="23" spans="2:4" ht="16.5">
      <c r="B23" t="s">
        <v>62</v>
      </c>
      <c r="C23">
        <v>8.37</v>
      </c>
      <c r="D23">
        <v>10.37</v>
      </c>
    </row>
    <row r="24" spans="2:4" ht="16.5">
      <c r="B24" t="s">
        <v>63</v>
      </c>
      <c r="C24">
        <v>9.71</v>
      </c>
      <c r="D24">
        <v>11.71</v>
      </c>
    </row>
    <row r="25" spans="2:4" ht="16.5">
      <c r="B25" t="s">
        <v>64</v>
      </c>
      <c r="C25">
        <v>11.87</v>
      </c>
      <c r="D25">
        <v>13.97</v>
      </c>
    </row>
    <row r="26" spans="2:4" ht="16.5">
      <c r="B26" t="s">
        <v>65</v>
      </c>
      <c r="C26">
        <v>14.24</v>
      </c>
      <c r="D26">
        <v>16.74</v>
      </c>
    </row>
    <row r="27" spans="6:7" s="24" customFormat="1" ht="16.5">
      <c r="F27" s="25">
        <f>(C15*31+C16*28+C17*31+C18*30+C19*31+C20*30+C21*31+C22*31+C23*30+C24*31+C25*30+C26*31)/365</f>
        <v>11.004520547945205</v>
      </c>
      <c r="G27" s="25">
        <f>(D15*31+D16*28+D17*31+D18*30+D19*31+D20*30+D21*31+D22*31+D23*30+D24*31+D25*30+D26*31)/365</f>
        <v>13.624986301369862</v>
      </c>
    </row>
    <row r="28" spans="6:7" s="17" customFormat="1" ht="16.5">
      <c r="F28" s="18">
        <f aca="true" t="shared" si="0" ref="F28:F91">(C16*31+C17*28+C18*31+C19*30+C20*31+C21*30+C22*31+C23*31+C24*30+C25*31+C26*30+C27*31)/365</f>
        <v>10.012547945205478</v>
      </c>
      <c r="G28" s="18">
        <f aca="true" t="shared" si="1" ref="G28:G91">(D16*31+D17*28+D18*31+D19*30+D20*31+D21*30+D22*31+D23*31+D24*30+D25*31+D26*30+D27*31)/365</f>
        <v>12.377479452054795</v>
      </c>
    </row>
    <row r="29" spans="1:7" ht="16.5">
      <c r="A29" t="s">
        <v>66</v>
      </c>
      <c r="B29" t="s">
        <v>54</v>
      </c>
      <c r="C29">
        <v>13.86</v>
      </c>
      <c r="D29">
        <v>17</v>
      </c>
      <c r="F29" s="18">
        <f t="shared" si="0"/>
        <v>9.075397260273974</v>
      </c>
      <c r="G29" s="18">
        <f t="shared" si="1"/>
        <v>11.194493150684933</v>
      </c>
    </row>
    <row r="30" spans="2:7" ht="16.5">
      <c r="B30" t="s">
        <v>55</v>
      </c>
      <c r="C30">
        <v>13.5</v>
      </c>
      <c r="D30">
        <v>17</v>
      </c>
      <c r="F30" s="18">
        <f t="shared" si="0"/>
        <v>9.186575342465751</v>
      </c>
      <c r="G30" s="18">
        <f t="shared" si="1"/>
        <v>11.31682191780822</v>
      </c>
    </row>
    <row r="31" spans="2:7" ht="16.5">
      <c r="B31" t="s">
        <v>56</v>
      </c>
      <c r="C31">
        <v>13.5</v>
      </c>
      <c r="D31">
        <v>17</v>
      </c>
      <c r="F31" s="18">
        <f t="shared" si="0"/>
        <v>9.252876712328767</v>
      </c>
      <c r="G31" s="18">
        <f t="shared" si="1"/>
        <v>11.42621917808219</v>
      </c>
    </row>
    <row r="32" spans="2:7" ht="16.5">
      <c r="B32" t="s">
        <v>57</v>
      </c>
      <c r="C32">
        <v>13.5</v>
      </c>
      <c r="D32">
        <v>17</v>
      </c>
      <c r="F32" s="18">
        <f t="shared" si="0"/>
        <v>9.321506849315067</v>
      </c>
      <c r="G32" s="18">
        <f t="shared" si="1"/>
        <v>11.537123287671234</v>
      </c>
    </row>
    <row r="33" spans="2:7" ht="16.5">
      <c r="B33" t="s">
        <v>58</v>
      </c>
      <c r="C33">
        <v>13.5</v>
      </c>
      <c r="D33">
        <v>17</v>
      </c>
      <c r="F33" s="18">
        <f t="shared" si="0"/>
        <v>9.596465753424658</v>
      </c>
      <c r="G33" s="18">
        <f t="shared" si="1"/>
        <v>11.851999999999999</v>
      </c>
    </row>
    <row r="34" spans="2:7" ht="16.5">
      <c r="B34" t="s">
        <v>59</v>
      </c>
      <c r="C34">
        <v>13.5</v>
      </c>
      <c r="D34">
        <v>17</v>
      </c>
      <c r="F34" s="18">
        <f t="shared" si="0"/>
        <v>10.020739726027397</v>
      </c>
      <c r="G34" s="18">
        <f t="shared" si="1"/>
        <v>12.335369863013698</v>
      </c>
    </row>
    <row r="35" spans="2:7" ht="16.5">
      <c r="B35" t="s">
        <v>60</v>
      </c>
      <c r="C35">
        <v>13.86</v>
      </c>
      <c r="D35">
        <v>17.36</v>
      </c>
      <c r="F35" s="18">
        <f t="shared" si="0"/>
        <v>10.470356164383562</v>
      </c>
      <c r="G35" s="18">
        <f t="shared" si="1"/>
        <v>12.911287671232877</v>
      </c>
    </row>
    <row r="36" spans="2:7" ht="16.5">
      <c r="B36" t="s">
        <v>61</v>
      </c>
      <c r="C36">
        <v>14.5</v>
      </c>
      <c r="D36">
        <v>18</v>
      </c>
      <c r="F36" s="18">
        <f t="shared" si="0"/>
        <v>10.919917808219177</v>
      </c>
      <c r="G36" s="18">
        <f t="shared" si="1"/>
        <v>13.485671232876713</v>
      </c>
    </row>
    <row r="37" spans="2:7" ht="16.5">
      <c r="B37" t="s">
        <v>62</v>
      </c>
      <c r="C37">
        <v>14.5</v>
      </c>
      <c r="D37">
        <v>18</v>
      </c>
      <c r="F37" s="18">
        <f t="shared" si="0"/>
        <v>11.307260273972602</v>
      </c>
      <c r="G37" s="18">
        <f t="shared" si="1"/>
        <v>13.99613698630137</v>
      </c>
    </row>
    <row r="38" spans="2:7" ht="16.5">
      <c r="B38" t="s">
        <v>63</v>
      </c>
      <c r="C38">
        <v>15.71</v>
      </c>
      <c r="D38">
        <v>19.61</v>
      </c>
      <c r="F38" s="18">
        <f t="shared" si="0"/>
        <v>11.607945205479451</v>
      </c>
      <c r="G38" s="18">
        <f t="shared" si="1"/>
        <v>14.427671232876714</v>
      </c>
    </row>
    <row r="39" spans="2:7" ht="16.5">
      <c r="B39" t="s">
        <v>64</v>
      </c>
      <c r="C39">
        <v>14.86</v>
      </c>
      <c r="D39">
        <v>18.73</v>
      </c>
      <c r="F39" s="18">
        <f t="shared" si="0"/>
        <v>11.732794520547946</v>
      </c>
      <c r="G39" s="18">
        <f t="shared" si="1"/>
        <v>14.670438356164384</v>
      </c>
    </row>
    <row r="40" spans="2:7" ht="16.5">
      <c r="B40" t="s">
        <v>65</v>
      </c>
      <c r="C40">
        <v>12.24</v>
      </c>
      <c r="D40">
        <v>16.19</v>
      </c>
      <c r="F40" s="18">
        <f t="shared" si="0"/>
        <v>12.875890410958904</v>
      </c>
      <c r="G40" s="18">
        <f t="shared" si="1"/>
        <v>16.11531506849315</v>
      </c>
    </row>
    <row r="41" spans="6:7" s="24" customFormat="1" ht="16.5">
      <c r="F41" s="25">
        <f t="shared" si="0"/>
        <v>13.920739726027396</v>
      </c>
      <c r="G41" s="25">
        <f t="shared" si="1"/>
        <v>17.49276712328767</v>
      </c>
    </row>
    <row r="42" spans="6:7" s="17" customFormat="1" ht="16.5">
      <c r="F42" s="18">
        <f t="shared" si="0"/>
        <v>12.746465753424658</v>
      </c>
      <c r="G42" s="18">
        <f t="shared" si="1"/>
        <v>16.050493150684932</v>
      </c>
    </row>
    <row r="43" spans="1:7" ht="16.5">
      <c r="A43" t="s">
        <v>67</v>
      </c>
      <c r="B43" t="s">
        <v>54</v>
      </c>
      <c r="C43">
        <v>12</v>
      </c>
      <c r="D43">
        <v>16</v>
      </c>
      <c r="F43" s="18">
        <f t="shared" si="0"/>
        <v>11.634</v>
      </c>
      <c r="G43" s="18">
        <f t="shared" si="1"/>
        <v>14.651671232876712</v>
      </c>
    </row>
    <row r="44" spans="2:7" ht="16.5">
      <c r="B44" t="s">
        <v>55</v>
      </c>
      <c r="C44">
        <v>12</v>
      </c>
      <c r="D44">
        <v>16</v>
      </c>
      <c r="F44" s="18">
        <f t="shared" si="0"/>
        <v>11.512794520547946</v>
      </c>
      <c r="G44" s="18">
        <f t="shared" si="1"/>
        <v>14.572712328767123</v>
      </c>
    </row>
    <row r="45" spans="2:7" ht="16.5">
      <c r="B45" t="s">
        <v>56</v>
      </c>
      <c r="C45">
        <v>12</v>
      </c>
      <c r="D45">
        <v>16</v>
      </c>
      <c r="F45" s="18">
        <f t="shared" si="0"/>
        <v>11.380986301369862</v>
      </c>
      <c r="G45" s="18">
        <f t="shared" si="1"/>
        <v>14.482136986301372</v>
      </c>
    </row>
    <row r="46" spans="2:7" ht="16.5">
      <c r="B46" t="s">
        <v>57</v>
      </c>
      <c r="C46">
        <v>12</v>
      </c>
      <c r="D46">
        <v>16</v>
      </c>
      <c r="F46" s="18">
        <f t="shared" si="0"/>
        <v>11.252958904109589</v>
      </c>
      <c r="G46" s="18">
        <f t="shared" si="1"/>
        <v>14.396657534246575</v>
      </c>
    </row>
    <row r="47" spans="2:7" ht="16.5">
      <c r="B47" t="s">
        <v>58</v>
      </c>
      <c r="C47">
        <v>11.97</v>
      </c>
      <c r="D47">
        <v>15.97</v>
      </c>
      <c r="F47" s="18">
        <f t="shared" si="0"/>
        <v>11.091287671232877</v>
      </c>
      <c r="G47" s="18">
        <f t="shared" si="1"/>
        <v>14.265178082191781</v>
      </c>
    </row>
    <row r="48" spans="2:7" ht="16.5">
      <c r="B48" t="s">
        <v>59</v>
      </c>
      <c r="C48">
        <v>11</v>
      </c>
      <c r="D48">
        <v>15</v>
      </c>
      <c r="F48" s="18">
        <f t="shared" si="0"/>
        <v>10.966630136986302</v>
      </c>
      <c r="G48" s="18">
        <f t="shared" si="1"/>
        <v>14.193890410958902</v>
      </c>
    </row>
    <row r="49" spans="2:7" ht="16.5">
      <c r="B49" t="s">
        <v>60</v>
      </c>
      <c r="C49">
        <v>10.9</v>
      </c>
      <c r="D49">
        <v>14.81</v>
      </c>
      <c r="F49" s="18">
        <f t="shared" si="0"/>
        <v>10.666684931506849</v>
      </c>
      <c r="G49" s="18">
        <f t="shared" si="1"/>
        <v>13.932904109589042</v>
      </c>
    </row>
    <row r="50" spans="2:7" ht="16.5">
      <c r="B50" t="s">
        <v>61</v>
      </c>
      <c r="C50">
        <v>10.05</v>
      </c>
      <c r="D50">
        <v>13.55</v>
      </c>
      <c r="F50" s="18">
        <f t="shared" si="0"/>
        <v>10.371232876712329</v>
      </c>
      <c r="G50" s="18">
        <f t="shared" si="1"/>
        <v>13.672383561643834</v>
      </c>
    </row>
    <row r="51" spans="2:7" ht="16.5">
      <c r="B51" t="s">
        <v>62</v>
      </c>
      <c r="C51">
        <v>8.5</v>
      </c>
      <c r="D51">
        <v>12</v>
      </c>
      <c r="F51" s="18">
        <f t="shared" si="0"/>
        <v>9.91241095890411</v>
      </c>
      <c r="G51" s="18">
        <f t="shared" si="1"/>
        <v>13.179178082191779</v>
      </c>
    </row>
    <row r="52" spans="2:7" ht="16.5">
      <c r="B52" t="s">
        <v>63</v>
      </c>
      <c r="C52">
        <v>8.5</v>
      </c>
      <c r="D52">
        <v>12</v>
      </c>
      <c r="F52" s="18">
        <f t="shared" si="0"/>
        <v>9.44495890410959</v>
      </c>
      <c r="G52" s="18">
        <f t="shared" si="1"/>
        <v>12.702931506849318</v>
      </c>
    </row>
    <row r="53" spans="2:7" ht="16.5">
      <c r="B53" t="s">
        <v>64</v>
      </c>
      <c r="C53">
        <v>8.47</v>
      </c>
      <c r="D53">
        <v>11.93</v>
      </c>
      <c r="F53" s="18">
        <f t="shared" si="0"/>
        <v>9.131835616438355</v>
      </c>
      <c r="G53" s="18">
        <f t="shared" si="1"/>
        <v>12.351835616438356</v>
      </c>
    </row>
    <row r="54" spans="2:7" ht="16.5">
      <c r="B54" t="s">
        <v>65</v>
      </c>
      <c r="C54">
        <v>8</v>
      </c>
      <c r="D54">
        <v>10.97</v>
      </c>
      <c r="F54" s="18">
        <f t="shared" si="0"/>
        <v>9.754986301369863</v>
      </c>
      <c r="G54" s="18">
        <f t="shared" si="1"/>
        <v>13.23709589041096</v>
      </c>
    </row>
    <row r="55" spans="6:7" s="24" customFormat="1" ht="16.5">
      <c r="F55" s="25">
        <f t="shared" si="0"/>
        <v>10.441424657534247</v>
      </c>
      <c r="G55" s="25">
        <f t="shared" si="1"/>
        <v>14.175890410958903</v>
      </c>
    </row>
    <row r="56" spans="6:7" s="24" customFormat="1" ht="16.5">
      <c r="F56" s="18">
        <f t="shared" si="0"/>
        <v>9.423890410958904</v>
      </c>
      <c r="G56" s="18">
        <f t="shared" si="1"/>
        <v>12.820219178082194</v>
      </c>
    </row>
    <row r="57" spans="1:7" ht="16.5">
      <c r="A57" t="s">
        <v>68</v>
      </c>
      <c r="B57" t="s">
        <v>54</v>
      </c>
      <c r="C57">
        <v>8</v>
      </c>
      <c r="D57">
        <v>10.5</v>
      </c>
      <c r="F57" s="18">
        <f t="shared" si="0"/>
        <v>8.431698630136987</v>
      </c>
      <c r="G57" s="18">
        <f t="shared" si="1"/>
        <v>11.497671232876712</v>
      </c>
    </row>
    <row r="58" spans="2:7" ht="16.5">
      <c r="B58" t="s">
        <v>55</v>
      </c>
      <c r="C58">
        <v>8</v>
      </c>
      <c r="D58">
        <v>10.5</v>
      </c>
      <c r="F58" s="18">
        <f t="shared" si="0"/>
        <v>8.098027397260275</v>
      </c>
      <c r="G58" s="18">
        <f t="shared" si="1"/>
        <v>11.038191780821919</v>
      </c>
    </row>
    <row r="59" spans="2:7" ht="16.5">
      <c r="B59" t="s">
        <v>56</v>
      </c>
      <c r="C59">
        <v>8</v>
      </c>
      <c r="D59">
        <v>10.5</v>
      </c>
      <c r="F59" s="18">
        <f t="shared" si="0"/>
        <v>7.7686027397260276</v>
      </c>
      <c r="G59" s="18">
        <f t="shared" si="1"/>
        <v>10.583780821917808</v>
      </c>
    </row>
    <row r="60" spans="2:7" ht="16.5">
      <c r="B60" t="s">
        <v>57</v>
      </c>
      <c r="C60">
        <v>8.37</v>
      </c>
      <c r="D60">
        <v>10.87</v>
      </c>
      <c r="F60" s="18">
        <f t="shared" si="0"/>
        <v>7.436575342465753</v>
      </c>
      <c r="G60" s="18">
        <f t="shared" si="1"/>
        <v>10.125205479452056</v>
      </c>
    </row>
    <row r="61" spans="2:7" ht="16.5">
      <c r="B61" t="s">
        <v>58</v>
      </c>
      <c r="C61">
        <v>9.52</v>
      </c>
      <c r="D61">
        <v>12.02</v>
      </c>
      <c r="F61" s="18">
        <f t="shared" si="0"/>
        <v>7.199561643835616</v>
      </c>
      <c r="G61" s="18">
        <f t="shared" si="1"/>
        <v>9.758657534246575</v>
      </c>
    </row>
    <row r="62" spans="2:7" ht="16.5">
      <c r="B62" t="s">
        <v>59</v>
      </c>
      <c r="C62">
        <v>11</v>
      </c>
      <c r="D62">
        <v>13.5</v>
      </c>
      <c r="F62" s="18">
        <f t="shared" si="0"/>
        <v>7.116082191780822</v>
      </c>
      <c r="G62" s="18">
        <f t="shared" si="1"/>
        <v>9.563671232876711</v>
      </c>
    </row>
    <row r="63" spans="2:7" ht="16.5">
      <c r="B63" t="s">
        <v>60</v>
      </c>
      <c r="C63">
        <v>9.94</v>
      </c>
      <c r="D63">
        <v>12.44</v>
      </c>
      <c r="F63" s="18">
        <f t="shared" si="0"/>
        <v>7.194904109589041</v>
      </c>
      <c r="G63" s="18">
        <f t="shared" si="1"/>
        <v>9.55890410958904</v>
      </c>
    </row>
    <row r="64" spans="2:7" ht="16.5">
      <c r="B64" t="s">
        <v>61</v>
      </c>
      <c r="C64">
        <v>9</v>
      </c>
      <c r="D64">
        <v>11.5</v>
      </c>
      <c r="F64" s="18">
        <f t="shared" si="0"/>
        <v>7.312383561643836</v>
      </c>
      <c r="G64" s="18">
        <f t="shared" si="1"/>
        <v>9.593068493150684</v>
      </c>
    </row>
    <row r="65" spans="2:7" ht="16.5">
      <c r="B65" t="s">
        <v>62</v>
      </c>
      <c r="C65">
        <v>10.5</v>
      </c>
      <c r="D65">
        <v>13</v>
      </c>
      <c r="F65" s="18">
        <f t="shared" si="0"/>
        <v>7.358465753424657</v>
      </c>
      <c r="G65" s="18">
        <f t="shared" si="1"/>
        <v>9.558246575342466</v>
      </c>
    </row>
    <row r="66" spans="2:7" ht="16.5">
      <c r="B66" t="s">
        <v>63</v>
      </c>
      <c r="C66">
        <v>12.86</v>
      </c>
      <c r="D66">
        <v>15.84</v>
      </c>
      <c r="F66" s="18">
        <f t="shared" si="0"/>
        <v>7.5732328767123285</v>
      </c>
      <c r="G66" s="18">
        <f t="shared" si="1"/>
        <v>9.70904109589041</v>
      </c>
    </row>
    <row r="67" spans="2:7" ht="16.5">
      <c r="B67" t="s">
        <v>64</v>
      </c>
      <c r="C67">
        <v>8.53</v>
      </c>
      <c r="D67">
        <v>13.55</v>
      </c>
      <c r="F67" s="18">
        <f t="shared" si="0"/>
        <v>7.983780821917808</v>
      </c>
      <c r="G67" s="18">
        <f t="shared" si="1"/>
        <v>10.120438356164382</v>
      </c>
    </row>
    <row r="68" spans="2:7" ht="16.5">
      <c r="B68" t="s">
        <v>65</v>
      </c>
      <c r="C68">
        <v>8.5</v>
      </c>
      <c r="D68">
        <v>13.5</v>
      </c>
      <c r="F68" s="18">
        <f t="shared" si="0"/>
        <v>8.63545205479452</v>
      </c>
      <c r="G68" s="18">
        <f t="shared" si="1"/>
        <v>11.176602739726027</v>
      </c>
    </row>
    <row r="69" spans="6:7" s="24" customFormat="1" ht="16.5">
      <c r="F69" s="25">
        <f t="shared" si="0"/>
        <v>9.360054794520547</v>
      </c>
      <c r="G69" s="25">
        <f t="shared" si="1"/>
        <v>12.320273972602738</v>
      </c>
    </row>
    <row r="70" spans="6:7" s="24" customFormat="1" ht="16.5">
      <c r="F70" s="18">
        <f t="shared" si="0"/>
        <v>8.673972602739724</v>
      </c>
      <c r="G70" s="18">
        <f t="shared" si="1"/>
        <v>11.420602739726029</v>
      </c>
    </row>
    <row r="71" spans="1:7" ht="16.5">
      <c r="A71" t="s">
        <v>69</v>
      </c>
      <c r="B71" t="s">
        <v>54</v>
      </c>
      <c r="C71">
        <v>8.23</v>
      </c>
      <c r="D71">
        <v>13.15</v>
      </c>
      <c r="F71" s="18">
        <f t="shared" si="0"/>
        <v>8.025150684931507</v>
      </c>
      <c r="G71" s="18">
        <f t="shared" si="1"/>
        <v>10.567561643835615</v>
      </c>
    </row>
    <row r="72" spans="2:7" ht="16.5">
      <c r="B72" t="s">
        <v>55</v>
      </c>
      <c r="C72">
        <v>6.22</v>
      </c>
      <c r="D72">
        <v>10.72</v>
      </c>
      <c r="F72" s="18">
        <f t="shared" si="0"/>
        <v>8.034109589041096</v>
      </c>
      <c r="G72" s="18">
        <f t="shared" si="1"/>
        <v>10.782109589041097</v>
      </c>
    </row>
    <row r="73" spans="2:7" ht="16.5">
      <c r="B73" t="s">
        <v>56</v>
      </c>
      <c r="C73">
        <v>5.05</v>
      </c>
      <c r="D73">
        <v>9.32</v>
      </c>
      <c r="F73" s="18">
        <f t="shared" si="0"/>
        <v>7.836191780821918</v>
      </c>
      <c r="G73" s="18">
        <f t="shared" si="1"/>
        <v>10.75295890410959</v>
      </c>
    </row>
    <row r="74" spans="2:7" ht="16.5">
      <c r="B74" t="s">
        <v>57</v>
      </c>
      <c r="C74">
        <v>6.23</v>
      </c>
      <c r="D74">
        <v>10.73</v>
      </c>
      <c r="F74" s="18">
        <f t="shared" si="0"/>
        <v>7.478520547945206</v>
      </c>
      <c r="G74" s="18">
        <f t="shared" si="1"/>
        <v>10.54117808219178</v>
      </c>
    </row>
    <row r="75" spans="2:7" ht="16.5">
      <c r="B75" t="s">
        <v>58</v>
      </c>
      <c r="C75">
        <v>7.63</v>
      </c>
      <c r="D75">
        <v>11.81</v>
      </c>
      <c r="F75" s="18">
        <f t="shared" si="0"/>
        <v>7.055397260273973</v>
      </c>
      <c r="G75" s="18">
        <f t="shared" si="1"/>
        <v>10.273808219178083</v>
      </c>
    </row>
    <row r="76" spans="2:7" ht="16.5">
      <c r="B76" t="s">
        <v>59</v>
      </c>
      <c r="C76">
        <v>8.63</v>
      </c>
      <c r="D76">
        <v>12.88</v>
      </c>
      <c r="F76" s="18">
        <f t="shared" si="0"/>
        <v>6.884301369863015</v>
      </c>
      <c r="G76" s="18">
        <f t="shared" si="1"/>
        <v>10.254027397260275</v>
      </c>
    </row>
    <row r="77" spans="2:7" ht="16.5">
      <c r="B77" t="s">
        <v>60</v>
      </c>
      <c r="C77">
        <v>11.92</v>
      </c>
      <c r="D77">
        <v>16.37</v>
      </c>
      <c r="F77" s="18">
        <f t="shared" si="0"/>
        <v>6.832931506849317</v>
      </c>
      <c r="G77" s="18">
        <f t="shared" si="1"/>
        <v>10.348904109589043</v>
      </c>
    </row>
    <row r="78" spans="2:7" ht="16.5">
      <c r="B78" t="s">
        <v>61</v>
      </c>
      <c r="C78">
        <v>10.34</v>
      </c>
      <c r="D78">
        <v>14.84</v>
      </c>
      <c r="F78" s="18">
        <f t="shared" si="0"/>
        <v>6.983890410958904</v>
      </c>
      <c r="G78" s="18">
        <f t="shared" si="1"/>
        <v>10.648109589041097</v>
      </c>
    </row>
    <row r="79" spans="2:7" ht="16.5">
      <c r="B79" t="s">
        <v>62</v>
      </c>
      <c r="C79">
        <v>9.5</v>
      </c>
      <c r="D79">
        <v>14</v>
      </c>
      <c r="F79" s="18">
        <f t="shared" si="0"/>
        <v>6.762767123287672</v>
      </c>
      <c r="G79" s="18">
        <f t="shared" si="1"/>
        <v>10.557726027397262</v>
      </c>
    </row>
    <row r="80" spans="2:7" ht="16.5">
      <c r="B80" t="s">
        <v>63</v>
      </c>
      <c r="C80">
        <v>8.45</v>
      </c>
      <c r="D80">
        <v>12.9</v>
      </c>
      <c r="F80" s="18">
        <f t="shared" si="0"/>
        <v>6.897260273972603</v>
      </c>
      <c r="G80" s="18">
        <f t="shared" si="1"/>
        <v>10.675972602739728</v>
      </c>
    </row>
    <row r="81" spans="2:7" ht="16.5">
      <c r="B81" t="s">
        <v>64</v>
      </c>
      <c r="C81">
        <v>7.92</v>
      </c>
      <c r="D81">
        <v>11.92</v>
      </c>
      <c r="F81" s="18">
        <f t="shared" si="0"/>
        <v>6.888575342465753</v>
      </c>
      <c r="G81" s="18">
        <f t="shared" si="1"/>
        <v>10.62054794520548</v>
      </c>
    </row>
    <row r="82" spans="2:7" ht="16.5">
      <c r="B82" t="s">
        <v>65</v>
      </c>
      <c r="C82">
        <v>7.37</v>
      </c>
      <c r="D82">
        <v>11.37</v>
      </c>
      <c r="F82" s="18">
        <f t="shared" si="0"/>
        <v>7.500164383561644</v>
      </c>
      <c r="G82" s="18">
        <f t="shared" si="1"/>
        <v>11.532931506849316</v>
      </c>
    </row>
    <row r="83" spans="6:7" s="24" customFormat="1" ht="16.5">
      <c r="F83" s="25">
        <f t="shared" si="0"/>
        <v>8.14041095890411</v>
      </c>
      <c r="G83" s="25">
        <f t="shared" si="1"/>
        <v>12.516767123287673</v>
      </c>
    </row>
    <row r="84" spans="6:7" s="24" customFormat="1" ht="16.5">
      <c r="F84" s="18">
        <f t="shared" si="0"/>
        <v>7.442575342465753</v>
      </c>
      <c r="G84" s="18">
        <f t="shared" si="1"/>
        <v>11.403424657534247</v>
      </c>
    </row>
    <row r="85" spans="1:7" ht="16.5">
      <c r="A85" t="s">
        <v>70</v>
      </c>
      <c r="B85" t="s">
        <v>54</v>
      </c>
      <c r="C85">
        <v>6.58</v>
      </c>
      <c r="D85">
        <v>10.65</v>
      </c>
      <c r="F85" s="18">
        <f t="shared" si="0"/>
        <v>6.927835616438355</v>
      </c>
      <c r="G85" s="18">
        <f t="shared" si="1"/>
        <v>10.516465753424656</v>
      </c>
    </row>
    <row r="86" spans="2:7" ht="16.5">
      <c r="B86" t="s">
        <v>55</v>
      </c>
      <c r="C86">
        <v>5.5</v>
      </c>
      <c r="D86">
        <v>10</v>
      </c>
      <c r="F86" s="18">
        <f t="shared" si="0"/>
        <v>7.041068493150686</v>
      </c>
      <c r="G86" s="18">
        <f t="shared" si="1"/>
        <v>10.614794520547946</v>
      </c>
    </row>
    <row r="87" spans="2:7" ht="16.5">
      <c r="B87" t="s">
        <v>56</v>
      </c>
      <c r="C87">
        <v>5.5</v>
      </c>
      <c r="D87">
        <v>10</v>
      </c>
      <c r="F87" s="18">
        <f t="shared" si="0"/>
        <v>6.9802191780821925</v>
      </c>
      <c r="G87" s="18">
        <f t="shared" si="1"/>
        <v>10.55317808219178</v>
      </c>
    </row>
    <row r="88" spans="2:7" ht="16.5">
      <c r="B88" t="s">
        <v>57</v>
      </c>
      <c r="C88">
        <v>4.85</v>
      </c>
      <c r="D88">
        <v>9.35</v>
      </c>
      <c r="F88" s="18">
        <f t="shared" si="0"/>
        <v>6.778986301369863</v>
      </c>
      <c r="G88" s="18">
        <f t="shared" si="1"/>
        <v>10.377534246575342</v>
      </c>
    </row>
    <row r="89" spans="2:7" ht="16.5">
      <c r="B89" t="s">
        <v>58</v>
      </c>
      <c r="C89">
        <v>4.31</v>
      </c>
      <c r="D89">
        <v>8.81</v>
      </c>
      <c r="F89" s="18">
        <f t="shared" si="0"/>
        <v>6.457287671232876</v>
      </c>
      <c r="G89" s="18">
        <f t="shared" si="1"/>
        <v>10.065643835616438</v>
      </c>
    </row>
    <row r="90" spans="2:7" ht="16.5">
      <c r="B90" t="s">
        <v>59</v>
      </c>
      <c r="C90">
        <v>3.88</v>
      </c>
      <c r="D90">
        <v>8.38</v>
      </c>
      <c r="F90" s="18">
        <f t="shared" si="0"/>
        <v>5.844246575342466</v>
      </c>
      <c r="G90" s="18">
        <f t="shared" si="1"/>
        <v>9.46786301369863</v>
      </c>
    </row>
    <row r="91" spans="2:7" ht="16.5">
      <c r="B91" t="s">
        <v>60</v>
      </c>
      <c r="C91">
        <v>3.5</v>
      </c>
      <c r="D91">
        <v>7.03</v>
      </c>
      <c r="F91" s="18">
        <f t="shared" si="0"/>
        <v>5.307205479452054</v>
      </c>
      <c r="G91" s="18">
        <f t="shared" si="1"/>
        <v>8.93123287671233</v>
      </c>
    </row>
    <row r="92" spans="2:7" ht="16.5">
      <c r="B92" t="s">
        <v>61</v>
      </c>
      <c r="C92">
        <v>3.5</v>
      </c>
      <c r="D92">
        <v>6</v>
      </c>
      <c r="F92" s="18">
        <f aca="true" t="shared" si="2" ref="F92:F155">(C80*31+C81*28+C82*31+C83*30+C84*31+C85*30+C86*31+C87*31+C88*30+C89*31+C90*30+C91*31)/365</f>
        <v>4.807095890410959</v>
      </c>
      <c r="G92" s="18">
        <f aca="true" t="shared" si="3" ref="G92:G155">(D80*31+D81*28+D82*31+D83*30+D84*31+D85*30+D86*31+D87*31+D88*30+D89*31+D90*30+D91*31)/365</f>
        <v>8.352246575342466</v>
      </c>
    </row>
    <row r="93" spans="2:7" ht="16.5">
      <c r="B93" t="s">
        <v>62</v>
      </c>
      <c r="C93">
        <v>3.98</v>
      </c>
      <c r="D93">
        <v>6.97</v>
      </c>
      <c r="F93" s="18">
        <f t="shared" si="2"/>
        <v>4.396684931506849</v>
      </c>
      <c r="G93" s="18">
        <f t="shared" si="3"/>
        <v>7.777698630136987</v>
      </c>
    </row>
    <row r="94" spans="2:7" ht="16.5">
      <c r="B94" t="s">
        <v>63</v>
      </c>
      <c r="C94">
        <v>4</v>
      </c>
      <c r="D94">
        <v>7</v>
      </c>
      <c r="F94" s="18">
        <f t="shared" si="2"/>
        <v>4.105780821917809</v>
      </c>
      <c r="G94" s="18">
        <f t="shared" si="3"/>
        <v>7.425561643835616</v>
      </c>
    </row>
    <row r="95" spans="2:7" ht="16.5">
      <c r="B95" t="s">
        <v>64</v>
      </c>
      <c r="C95">
        <v>4</v>
      </c>
      <c r="D95">
        <v>7</v>
      </c>
      <c r="F95" s="18">
        <f t="shared" si="2"/>
        <v>3.824027397260274</v>
      </c>
      <c r="G95" s="18">
        <f t="shared" si="3"/>
        <v>7.059013698630138</v>
      </c>
    </row>
    <row r="96" spans="2:7" ht="16.5">
      <c r="B96" t="s">
        <v>65</v>
      </c>
      <c r="C96">
        <v>4</v>
      </c>
      <c r="D96">
        <v>7</v>
      </c>
      <c r="F96" s="18">
        <f t="shared" si="2"/>
        <v>4.11109589041096</v>
      </c>
      <c r="G96" s="18">
        <f t="shared" si="3"/>
        <v>7.570219178082192</v>
      </c>
    </row>
    <row r="97" spans="6:7" s="24" customFormat="1" ht="16.5">
      <c r="F97" s="25">
        <f t="shared" si="2"/>
        <v>4.461342465753425</v>
      </c>
      <c r="G97" s="25">
        <f t="shared" si="3"/>
        <v>8.170383561643837</v>
      </c>
    </row>
    <row r="98" spans="6:7" s="24" customFormat="1" ht="15.75" customHeight="1">
      <c r="F98" s="18">
        <f t="shared" si="2"/>
        <v>3.9049589041095887</v>
      </c>
      <c r="G98" s="18">
        <f t="shared" si="3"/>
        <v>7.270958904109588</v>
      </c>
    </row>
    <row r="99" spans="1:7" ht="16.5">
      <c r="A99" t="s">
        <v>71</v>
      </c>
      <c r="B99" t="s">
        <v>54</v>
      </c>
      <c r="C99">
        <v>4</v>
      </c>
      <c r="D99">
        <v>7</v>
      </c>
      <c r="F99" s="18">
        <f t="shared" si="2"/>
        <v>3.455315068493151</v>
      </c>
      <c r="G99" s="18">
        <f t="shared" si="3"/>
        <v>6.450164383561644</v>
      </c>
    </row>
    <row r="100" spans="2:7" ht="16.5">
      <c r="B100" t="s">
        <v>55</v>
      </c>
      <c r="C100">
        <v>4</v>
      </c>
      <c r="D100">
        <v>7</v>
      </c>
      <c r="F100" s="18">
        <f t="shared" si="2"/>
        <v>3.332082191780822</v>
      </c>
      <c r="G100" s="18">
        <f t="shared" si="3"/>
        <v>6.200849315068493</v>
      </c>
    </row>
    <row r="101" spans="2:7" ht="16.5">
      <c r="B101" t="s">
        <v>56</v>
      </c>
      <c r="C101">
        <v>4</v>
      </c>
      <c r="D101">
        <v>7</v>
      </c>
      <c r="F101" s="18">
        <f t="shared" si="2"/>
        <v>3.263369863013699</v>
      </c>
      <c r="G101" s="18">
        <f t="shared" si="3"/>
        <v>6.007534246575342</v>
      </c>
    </row>
    <row r="102" spans="2:7" ht="16.5">
      <c r="B102" t="s">
        <v>57</v>
      </c>
      <c r="C102">
        <v>5</v>
      </c>
      <c r="D102">
        <v>8</v>
      </c>
      <c r="F102" s="18">
        <f t="shared" si="2"/>
        <v>3.2388493150684927</v>
      </c>
      <c r="G102" s="18">
        <f t="shared" si="3"/>
        <v>5.862246575342467</v>
      </c>
    </row>
    <row r="103" spans="2:7" ht="16.5">
      <c r="B103" t="s">
        <v>58</v>
      </c>
      <c r="C103">
        <v>4.84</v>
      </c>
      <c r="D103">
        <v>7.68</v>
      </c>
      <c r="F103" s="18">
        <f t="shared" si="2"/>
        <v>3.3229589041095893</v>
      </c>
      <c r="G103" s="18">
        <f t="shared" si="3"/>
        <v>5.8191780821917805</v>
      </c>
    </row>
    <row r="104" spans="2:7" ht="16.5">
      <c r="B104" t="s">
        <v>59</v>
      </c>
      <c r="C104">
        <v>4.75</v>
      </c>
      <c r="D104">
        <v>7.5</v>
      </c>
      <c r="F104" s="18">
        <f t="shared" si="2"/>
        <v>3.441041095890411</v>
      </c>
      <c r="G104" s="18">
        <f t="shared" si="3"/>
        <v>5.882849315068492</v>
      </c>
    </row>
    <row r="105" spans="2:7" ht="16.5">
      <c r="B105" t="s">
        <v>60</v>
      </c>
      <c r="C105">
        <v>4.75</v>
      </c>
      <c r="D105">
        <v>7.5</v>
      </c>
      <c r="F105" s="18">
        <f t="shared" si="2"/>
        <v>3.5474794520547945</v>
      </c>
      <c r="G105" s="18">
        <f t="shared" si="3"/>
        <v>6.010876712328766</v>
      </c>
    </row>
    <row r="106" spans="2:7" ht="16.5">
      <c r="B106" t="s">
        <v>61</v>
      </c>
      <c r="C106">
        <v>4.36</v>
      </c>
      <c r="D106">
        <v>6.98</v>
      </c>
      <c r="F106" s="18">
        <f t="shared" si="2"/>
        <v>3.6103835616438356</v>
      </c>
      <c r="G106" s="18">
        <f t="shared" si="3"/>
        <v>6.053643835616438</v>
      </c>
    </row>
    <row r="107" spans="2:7" ht="16.5">
      <c r="B107" t="s">
        <v>62</v>
      </c>
      <c r="C107">
        <v>4</v>
      </c>
      <c r="D107">
        <v>6.5</v>
      </c>
      <c r="F107" s="18">
        <f t="shared" si="2"/>
        <v>3.641397260273973</v>
      </c>
      <c r="G107" s="18">
        <f t="shared" si="3"/>
        <v>6.052821917808219</v>
      </c>
    </row>
    <row r="108" spans="2:7" ht="16.5">
      <c r="B108" t="s">
        <v>63</v>
      </c>
      <c r="C108">
        <v>4</v>
      </c>
      <c r="D108">
        <v>6.5</v>
      </c>
      <c r="F108" s="18">
        <f t="shared" si="2"/>
        <v>3.6646301369863012</v>
      </c>
      <c r="G108" s="18">
        <f t="shared" si="3"/>
        <v>6.050630136986301</v>
      </c>
    </row>
    <row r="109" spans="2:7" ht="16.5">
      <c r="B109" t="s">
        <v>64</v>
      </c>
      <c r="C109">
        <v>4</v>
      </c>
      <c r="D109">
        <v>6.5</v>
      </c>
      <c r="F109" s="18">
        <f t="shared" si="2"/>
        <v>3.6628767123287673</v>
      </c>
      <c r="G109" s="18">
        <f t="shared" si="3"/>
        <v>6.006739726027397</v>
      </c>
    </row>
    <row r="110" spans="2:7" ht="16.5">
      <c r="B110" t="s">
        <v>65</v>
      </c>
      <c r="C110">
        <v>4</v>
      </c>
      <c r="D110">
        <v>6.5</v>
      </c>
      <c r="F110" s="18">
        <f t="shared" si="2"/>
        <v>3.9712328767123286</v>
      </c>
      <c r="G110" s="18">
        <f t="shared" si="3"/>
        <v>6.503561643835617</v>
      </c>
    </row>
    <row r="111" spans="6:7" s="24" customFormat="1" ht="16.5">
      <c r="F111" s="25">
        <f t="shared" si="2"/>
        <v>4.30945205479452</v>
      </c>
      <c r="G111" s="25">
        <f t="shared" si="3"/>
        <v>7.054684931506849</v>
      </c>
    </row>
    <row r="112" spans="6:7" s="24" customFormat="1" ht="16.5">
      <c r="F112" s="18">
        <f t="shared" si="2"/>
        <v>3.9701643835616443</v>
      </c>
      <c r="G112" s="18">
        <f t="shared" si="3"/>
        <v>6.461041095890412</v>
      </c>
    </row>
    <row r="113" spans="1:7" ht="16.5">
      <c r="A113" t="s">
        <v>72</v>
      </c>
      <c r="B113" t="s">
        <v>54</v>
      </c>
      <c r="C113">
        <v>3.73</v>
      </c>
      <c r="D113">
        <v>5.68</v>
      </c>
      <c r="F113" s="18">
        <f t="shared" si="2"/>
        <v>3.634493150684931</v>
      </c>
      <c r="G113" s="18">
        <f t="shared" si="3"/>
        <v>5.878027397260274</v>
      </c>
    </row>
    <row r="114" spans="2:7" ht="16.5">
      <c r="B114" t="s">
        <v>55</v>
      </c>
      <c r="C114">
        <v>3.5</v>
      </c>
      <c r="D114">
        <v>5</v>
      </c>
      <c r="F114" s="18">
        <f t="shared" si="2"/>
        <v>3.61386301369863</v>
      </c>
      <c r="G114" s="18">
        <f t="shared" si="3"/>
        <v>5.76986301369863</v>
      </c>
    </row>
    <row r="115" spans="2:7" ht="16.5">
      <c r="B115" t="s">
        <v>56</v>
      </c>
      <c r="C115">
        <v>3.74</v>
      </c>
      <c r="D115">
        <v>5.97</v>
      </c>
      <c r="F115" s="18">
        <f t="shared" si="2"/>
        <v>3.489013698630137</v>
      </c>
      <c r="G115" s="18">
        <f t="shared" si="3"/>
        <v>5.520219178082192</v>
      </c>
    </row>
    <row r="116" spans="2:7" ht="16.5">
      <c r="B116" t="s">
        <v>57</v>
      </c>
      <c r="C116">
        <v>3.95</v>
      </c>
      <c r="D116">
        <v>6.4</v>
      </c>
      <c r="F116" s="18">
        <f t="shared" si="2"/>
        <v>3.397205479452055</v>
      </c>
      <c r="G116" s="18">
        <f t="shared" si="3"/>
        <v>5.378164383561644</v>
      </c>
    </row>
    <row r="117" spans="2:7" ht="16.5">
      <c r="B117" t="s">
        <v>58</v>
      </c>
      <c r="C117">
        <v>4</v>
      </c>
      <c r="D117">
        <v>6.5</v>
      </c>
      <c r="F117" s="18">
        <f t="shared" si="2"/>
        <v>3.3215890410958906</v>
      </c>
      <c r="G117" s="18">
        <f t="shared" si="3"/>
        <v>5.270794520547946</v>
      </c>
    </row>
    <row r="118" spans="2:7" ht="16.5">
      <c r="B118" t="s">
        <v>59</v>
      </c>
      <c r="C118">
        <v>4.63</v>
      </c>
      <c r="D118">
        <v>7.13</v>
      </c>
      <c r="F118" s="18">
        <f t="shared" si="2"/>
        <v>3.27186301369863</v>
      </c>
      <c r="G118" s="18">
        <f t="shared" si="3"/>
        <v>5.208301369863014</v>
      </c>
    </row>
    <row r="119" spans="2:7" ht="16.5">
      <c r="B119" t="s">
        <v>60</v>
      </c>
      <c r="C119">
        <v>5</v>
      </c>
      <c r="D119">
        <v>7.5</v>
      </c>
      <c r="F119" s="18">
        <f t="shared" si="2"/>
        <v>3.2940000000000005</v>
      </c>
      <c r="G119" s="18">
        <f t="shared" si="3"/>
        <v>5.218109589041096</v>
      </c>
    </row>
    <row r="120" spans="2:7" ht="16.5">
      <c r="B120" t="s">
        <v>61</v>
      </c>
      <c r="C120">
        <v>5</v>
      </c>
      <c r="D120">
        <v>7.5</v>
      </c>
      <c r="F120" s="18">
        <f t="shared" si="2"/>
        <v>3.3773698630136986</v>
      </c>
      <c r="G120" s="18">
        <f t="shared" si="3"/>
        <v>5.302383561643836</v>
      </c>
    </row>
    <row r="121" spans="2:7" ht="16.5">
      <c r="B121" t="s">
        <v>62</v>
      </c>
      <c r="C121">
        <v>5</v>
      </c>
      <c r="D121">
        <v>7.5</v>
      </c>
      <c r="F121" s="18">
        <f t="shared" si="2"/>
        <v>3.4617808219178086</v>
      </c>
      <c r="G121" s="18">
        <f t="shared" si="3"/>
        <v>5.387890410958904</v>
      </c>
    </row>
    <row r="122" spans="2:7" ht="16.5">
      <c r="B122" t="s">
        <v>63</v>
      </c>
      <c r="C122">
        <v>5.32</v>
      </c>
      <c r="D122">
        <v>7.82</v>
      </c>
      <c r="F122" s="18">
        <f t="shared" si="2"/>
        <v>3.5669863013698624</v>
      </c>
      <c r="G122" s="18">
        <f t="shared" si="3"/>
        <v>5.5063013698630145</v>
      </c>
    </row>
    <row r="123" spans="2:7" ht="16.5">
      <c r="B123" t="s">
        <v>64</v>
      </c>
      <c r="C123">
        <v>3.99</v>
      </c>
      <c r="D123">
        <v>6.48</v>
      </c>
      <c r="F123" s="18">
        <f t="shared" si="2"/>
        <v>3.6781369863013698</v>
      </c>
      <c r="G123" s="18">
        <f t="shared" si="3"/>
        <v>5.618082191780822</v>
      </c>
    </row>
    <row r="124" spans="2:7" ht="16.5">
      <c r="B124" t="s">
        <v>65</v>
      </c>
      <c r="C124">
        <v>2.94</v>
      </c>
      <c r="D124">
        <v>5.6</v>
      </c>
      <c r="F124" s="18">
        <f t="shared" si="2"/>
        <v>3.984684931506849</v>
      </c>
      <c r="G124" s="18">
        <f t="shared" si="3"/>
        <v>6.117945205479453</v>
      </c>
    </row>
    <row r="125" spans="6:7" s="24" customFormat="1" ht="16.5">
      <c r="F125" s="25">
        <f t="shared" si="2"/>
        <v>4.237616438356165</v>
      </c>
      <c r="G125" s="25">
        <f t="shared" si="3"/>
        <v>6.599917808219177</v>
      </c>
    </row>
    <row r="126" spans="6:7" s="24" customFormat="1" ht="16.5">
      <c r="F126" s="18">
        <f t="shared" si="2"/>
        <v>3.919698630136987</v>
      </c>
      <c r="G126" s="18">
        <f t="shared" si="3"/>
        <v>6.109780821917808</v>
      </c>
    </row>
    <row r="127" spans="1:7" ht="16.5">
      <c r="A127" t="s">
        <v>73</v>
      </c>
      <c r="B127" t="s">
        <v>54</v>
      </c>
      <c r="C127">
        <v>2.75</v>
      </c>
      <c r="D127">
        <v>5.33</v>
      </c>
      <c r="F127" s="18">
        <f t="shared" si="2"/>
        <v>3.63068493150685</v>
      </c>
      <c r="G127" s="18">
        <f t="shared" si="3"/>
        <v>5.698876712328768</v>
      </c>
    </row>
    <row r="128" spans="2:7" ht="16.5">
      <c r="B128" t="s">
        <v>55</v>
      </c>
      <c r="C128">
        <v>3.14</v>
      </c>
      <c r="D128">
        <v>5.64</v>
      </c>
      <c r="F128" s="18">
        <f t="shared" si="2"/>
        <v>3.5480547945205485</v>
      </c>
      <c r="G128" s="18">
        <f t="shared" si="3"/>
        <v>5.645095890410959</v>
      </c>
    </row>
    <row r="129" spans="2:7" ht="16.5">
      <c r="B129" t="s">
        <v>56</v>
      </c>
      <c r="C129">
        <v>3.5</v>
      </c>
      <c r="D129">
        <v>6</v>
      </c>
      <c r="F129" s="18">
        <f t="shared" si="2"/>
        <v>3.4737260273972606</v>
      </c>
      <c r="G129" s="18">
        <f t="shared" si="3"/>
        <v>5.575232876712328</v>
      </c>
    </row>
    <row r="130" spans="2:7" ht="16.5">
      <c r="B130" t="s">
        <v>57</v>
      </c>
      <c r="C130">
        <v>3.83</v>
      </c>
      <c r="D130">
        <v>6.33</v>
      </c>
      <c r="F130" s="18">
        <f t="shared" si="2"/>
        <v>3.4307945205479453</v>
      </c>
      <c r="G130" s="18">
        <f t="shared" si="3"/>
        <v>5.532547945205479</v>
      </c>
    </row>
    <row r="131" spans="2:7" ht="16.5">
      <c r="B131" t="s">
        <v>58</v>
      </c>
      <c r="C131">
        <v>4.74</v>
      </c>
      <c r="D131">
        <v>7.24</v>
      </c>
      <c r="F131" s="18">
        <f t="shared" si="2"/>
        <v>3.356328767123288</v>
      </c>
      <c r="G131" s="18">
        <f t="shared" si="3"/>
        <v>5.4505479452054795</v>
      </c>
    </row>
    <row r="132" spans="2:7" ht="16.5">
      <c r="B132" t="s">
        <v>59</v>
      </c>
      <c r="C132">
        <v>5.35</v>
      </c>
      <c r="D132">
        <v>7.85</v>
      </c>
      <c r="F132" s="18">
        <f t="shared" si="2"/>
        <v>3.3439726027397265</v>
      </c>
      <c r="G132" s="18">
        <f t="shared" si="3"/>
        <v>5.445726027397261</v>
      </c>
    </row>
    <row r="133" spans="2:7" ht="16.5">
      <c r="B133" t="s">
        <v>60</v>
      </c>
      <c r="C133">
        <v>6.11</v>
      </c>
      <c r="D133">
        <v>8.61</v>
      </c>
      <c r="F133" s="18">
        <f t="shared" si="2"/>
        <v>3.3704657534246576</v>
      </c>
      <c r="G133" s="18">
        <f t="shared" si="3"/>
        <v>5.471753424657535</v>
      </c>
    </row>
    <row r="134" spans="2:7" ht="16.5">
      <c r="B134" t="s">
        <v>61</v>
      </c>
      <c r="C134">
        <v>6.77</v>
      </c>
      <c r="D134">
        <v>9.27</v>
      </c>
      <c r="F134" s="18">
        <f t="shared" si="2"/>
        <v>3.4736164383561645</v>
      </c>
      <c r="G134" s="18">
        <f t="shared" si="3"/>
        <v>5.575205479452055</v>
      </c>
    </row>
    <row r="135" spans="2:7" ht="16.5">
      <c r="B135" t="s">
        <v>62</v>
      </c>
      <c r="C135">
        <v>7</v>
      </c>
      <c r="D135">
        <v>9.5</v>
      </c>
      <c r="F135" s="18">
        <f t="shared" si="2"/>
        <v>3.599753424657534</v>
      </c>
      <c r="G135" s="18">
        <f t="shared" si="3"/>
        <v>5.700164383561644</v>
      </c>
    </row>
    <row r="136" spans="2:7" ht="16.5">
      <c r="B136" t="s">
        <v>63</v>
      </c>
      <c r="C136">
        <v>7</v>
      </c>
      <c r="D136">
        <v>9.5</v>
      </c>
      <c r="F136" s="18">
        <f t="shared" si="2"/>
        <v>3.8675616438356166</v>
      </c>
      <c r="G136" s="18">
        <f t="shared" si="3"/>
        <v>5.983616438356164</v>
      </c>
    </row>
    <row r="137" spans="2:7" ht="16.5">
      <c r="B137" t="s">
        <v>64</v>
      </c>
      <c r="C137">
        <v>7</v>
      </c>
      <c r="D137">
        <v>9.5</v>
      </c>
      <c r="F137" s="18">
        <f t="shared" si="2"/>
        <v>4.207698630136986</v>
      </c>
      <c r="G137" s="18">
        <f t="shared" si="3"/>
        <v>6.310383561643835</v>
      </c>
    </row>
    <row r="138" spans="2:7" ht="16.5">
      <c r="B138" t="s">
        <v>65</v>
      </c>
      <c r="C138">
        <v>7.44</v>
      </c>
      <c r="D138">
        <v>9.94</v>
      </c>
      <c r="F138" s="18">
        <f t="shared" si="2"/>
        <v>4.774328767123288</v>
      </c>
      <c r="G138" s="18">
        <f t="shared" si="3"/>
        <v>7.068136986301369</v>
      </c>
    </row>
    <row r="139" spans="6:7" s="24" customFormat="1" ht="16.5">
      <c r="F139" s="25">
        <f t="shared" si="2"/>
        <v>5.399808219178082</v>
      </c>
      <c r="G139" s="25">
        <f t="shared" si="3"/>
        <v>7.906602739726027</v>
      </c>
    </row>
    <row r="140" spans="6:7" s="24" customFormat="1" ht="16.5">
      <c r="F140" s="18">
        <f t="shared" si="2"/>
        <v>5.157506849315069</v>
      </c>
      <c r="G140" s="18">
        <f t="shared" si="3"/>
        <v>7.44517808219178</v>
      </c>
    </row>
    <row r="141" spans="1:7" ht="16.5">
      <c r="A141" t="s">
        <v>74</v>
      </c>
      <c r="B141" t="s">
        <v>54</v>
      </c>
      <c r="C141">
        <v>7.5</v>
      </c>
      <c r="D141">
        <v>10</v>
      </c>
      <c r="F141" s="18">
        <f t="shared" si="2"/>
        <v>4.905013698630137</v>
      </c>
      <c r="G141" s="18">
        <f t="shared" si="3"/>
        <v>6.987205479452054</v>
      </c>
    </row>
    <row r="142" spans="2:7" ht="16.5">
      <c r="B142" t="s">
        <v>55</v>
      </c>
      <c r="C142">
        <v>7.79</v>
      </c>
      <c r="D142">
        <v>10.29</v>
      </c>
      <c r="F142" s="18">
        <f t="shared" si="2"/>
        <v>5.233342465753425</v>
      </c>
      <c r="G142" s="18">
        <f t="shared" si="3"/>
        <v>7.315534246575341</v>
      </c>
    </row>
    <row r="143" spans="2:7" ht="16.5">
      <c r="B143" t="s">
        <v>56</v>
      </c>
      <c r="C143">
        <v>8.61</v>
      </c>
      <c r="D143">
        <v>11.11</v>
      </c>
      <c r="F143" s="18">
        <f t="shared" si="2"/>
        <v>5.562684931506849</v>
      </c>
      <c r="G143" s="18">
        <f t="shared" si="3"/>
        <v>7.644876712328766</v>
      </c>
    </row>
    <row r="144" spans="2:7" ht="16.5">
      <c r="B144" t="s">
        <v>57</v>
      </c>
      <c r="C144">
        <v>9</v>
      </c>
      <c r="D144">
        <v>11.5</v>
      </c>
      <c r="F144" s="18">
        <f t="shared" si="2"/>
        <v>5.883698630136987</v>
      </c>
      <c r="G144" s="18">
        <f t="shared" si="3"/>
        <v>7.965890410958903</v>
      </c>
    </row>
    <row r="145" spans="2:7" ht="16.5">
      <c r="B145" t="s">
        <v>58</v>
      </c>
      <c r="C145">
        <v>9</v>
      </c>
      <c r="D145">
        <v>11.5</v>
      </c>
      <c r="F145" s="18">
        <f t="shared" si="2"/>
        <v>6.16427397260274</v>
      </c>
      <c r="G145" s="18">
        <f t="shared" si="3"/>
        <v>8.239616438356164</v>
      </c>
    </row>
    <row r="146" spans="2:7" ht="16.5">
      <c r="B146" t="s">
        <v>59</v>
      </c>
      <c r="C146">
        <v>8.82</v>
      </c>
      <c r="D146">
        <v>11.32</v>
      </c>
      <c r="F146" s="18">
        <f t="shared" si="2"/>
        <v>6.426356164383561</v>
      </c>
      <c r="G146" s="18">
        <f t="shared" si="3"/>
        <v>8.508547945205478</v>
      </c>
    </row>
    <row r="147" spans="2:7" ht="16.5">
      <c r="B147" t="s">
        <v>60</v>
      </c>
      <c r="C147">
        <v>8.15</v>
      </c>
      <c r="D147">
        <v>10.65</v>
      </c>
      <c r="F147" s="18">
        <f t="shared" si="2"/>
        <v>6.597013698630136</v>
      </c>
      <c r="G147" s="18">
        <f t="shared" si="3"/>
        <v>8.679205479452055</v>
      </c>
    </row>
    <row r="148" spans="2:7" ht="16.5">
      <c r="B148" t="s">
        <v>61</v>
      </c>
      <c r="C148">
        <v>7.6</v>
      </c>
      <c r="D148">
        <v>10.1</v>
      </c>
      <c r="F148" s="18">
        <f t="shared" si="2"/>
        <v>6.693945205479452</v>
      </c>
      <c r="G148" s="18">
        <f t="shared" si="3"/>
        <v>8.77613698630137</v>
      </c>
    </row>
    <row r="149" spans="2:7" ht="16.5">
      <c r="B149" t="s">
        <v>62</v>
      </c>
      <c r="C149">
        <v>7.5</v>
      </c>
      <c r="D149">
        <v>10</v>
      </c>
      <c r="F149" s="18">
        <f t="shared" si="2"/>
        <v>6.742328767123287</v>
      </c>
      <c r="G149" s="18">
        <f t="shared" si="3"/>
        <v>8.824520547945205</v>
      </c>
    </row>
    <row r="150" spans="2:7" ht="16.5">
      <c r="B150" t="s">
        <v>63</v>
      </c>
      <c r="C150">
        <v>7.5</v>
      </c>
      <c r="D150">
        <v>10</v>
      </c>
      <c r="F150" s="18">
        <f t="shared" si="2"/>
        <v>6.825150684931506</v>
      </c>
      <c r="G150" s="18">
        <f t="shared" si="3"/>
        <v>8.921041095890411</v>
      </c>
    </row>
    <row r="151" spans="2:7" ht="16.5">
      <c r="B151" t="s">
        <v>64</v>
      </c>
      <c r="C151">
        <v>7.5</v>
      </c>
      <c r="D151">
        <v>10</v>
      </c>
      <c r="F151" s="18">
        <f t="shared" si="2"/>
        <v>6.830493150684932</v>
      </c>
      <c r="G151" s="18">
        <f t="shared" si="3"/>
        <v>8.926383561643837</v>
      </c>
    </row>
    <row r="152" spans="2:7" ht="16.5">
      <c r="B152" t="s">
        <v>65</v>
      </c>
      <c r="C152">
        <v>7.5</v>
      </c>
      <c r="D152">
        <v>10</v>
      </c>
      <c r="F152" s="18">
        <f t="shared" si="2"/>
        <v>7.405095890410959</v>
      </c>
      <c r="G152" s="18">
        <f t="shared" si="3"/>
        <v>9.692767123287672</v>
      </c>
    </row>
    <row r="153" spans="6:7" s="24" customFormat="1" ht="16.5">
      <c r="F153" s="25">
        <f t="shared" si="2"/>
        <v>8.039397260273972</v>
      </c>
      <c r="G153" s="25">
        <f t="shared" si="3"/>
        <v>10.539397260273972</v>
      </c>
    </row>
    <row r="154" spans="6:7" s="24" customFormat="1" ht="16.5">
      <c r="F154" s="18">
        <f t="shared" si="2"/>
        <v>7.397506849315069</v>
      </c>
      <c r="G154" s="18">
        <f t="shared" si="3"/>
        <v>9.685178082191781</v>
      </c>
    </row>
    <row r="155" spans="1:7" ht="16.5">
      <c r="A155" t="s">
        <v>75</v>
      </c>
      <c r="B155" t="s">
        <v>54</v>
      </c>
      <c r="C155">
        <v>7.5</v>
      </c>
      <c r="D155">
        <v>10</v>
      </c>
      <c r="F155" s="18">
        <f t="shared" si="2"/>
        <v>6.755232876712328</v>
      </c>
      <c r="G155" s="18">
        <f t="shared" si="3"/>
        <v>8.837424657534246</v>
      </c>
    </row>
    <row r="156" spans="2:7" ht="16.5">
      <c r="B156" t="s">
        <v>55</v>
      </c>
      <c r="C156">
        <v>7.5</v>
      </c>
      <c r="D156">
        <v>10</v>
      </c>
      <c r="F156" s="18">
        <f aca="true" t="shared" si="4" ref="F156:F219">(C144*31+C145*28+C146*31+C147*30+C148*31+C149*30+C150*31+C151*31+C152*30+C153*31+C154*30+C155*31)/365</f>
        <v>6.663068493150685</v>
      </c>
      <c r="G156" s="18">
        <f aca="true" t="shared" si="5" ref="G156:G219">(D144*31+D145*28+D146*31+D147*30+D148*31+D149*30+D150*31+D151*31+D152*30+D153*31+D154*30+D155*31)/365</f>
        <v>8.745260273972603</v>
      </c>
    </row>
    <row r="157" spans="2:7" ht="16.5">
      <c r="B157" t="s">
        <v>56</v>
      </c>
      <c r="C157">
        <v>7.72</v>
      </c>
      <c r="D157">
        <v>10</v>
      </c>
      <c r="F157" s="18">
        <f t="shared" si="4"/>
        <v>6.538657534246576</v>
      </c>
      <c r="G157" s="18">
        <f t="shared" si="5"/>
        <v>8.620849315068494</v>
      </c>
    </row>
    <row r="158" spans="2:7" ht="16.5">
      <c r="B158" t="s">
        <v>57</v>
      </c>
      <c r="C158">
        <v>8.72</v>
      </c>
      <c r="D158">
        <v>10.97</v>
      </c>
      <c r="F158" s="18">
        <f t="shared" si="4"/>
        <v>6.435726027397261</v>
      </c>
      <c r="G158" s="18">
        <f t="shared" si="5"/>
        <v>8.499232876712329</v>
      </c>
    </row>
    <row r="159" spans="2:7" ht="16.5">
      <c r="B159" t="s">
        <v>58</v>
      </c>
      <c r="C159">
        <v>8.75</v>
      </c>
      <c r="D159">
        <v>11</v>
      </c>
      <c r="F159" s="18">
        <f t="shared" si="4"/>
        <v>6.410602739726029</v>
      </c>
      <c r="G159" s="18">
        <f t="shared" si="5"/>
        <v>8.446630136986302</v>
      </c>
    </row>
    <row r="160" spans="2:7" ht="16.5">
      <c r="B160" t="s">
        <v>59</v>
      </c>
      <c r="C160">
        <v>8.75</v>
      </c>
      <c r="D160">
        <v>11</v>
      </c>
      <c r="F160" s="18">
        <f t="shared" si="4"/>
        <v>6.480191780821918</v>
      </c>
      <c r="G160" s="18">
        <f t="shared" si="5"/>
        <v>8.501917808219178</v>
      </c>
    </row>
    <row r="161" spans="2:7" ht="16.5">
      <c r="B161" t="s">
        <v>60</v>
      </c>
      <c r="C161">
        <v>8.75</v>
      </c>
      <c r="D161">
        <v>11</v>
      </c>
      <c r="F161" s="18">
        <f t="shared" si="4"/>
        <v>6.577178082191781</v>
      </c>
      <c r="G161" s="18">
        <f t="shared" si="5"/>
        <v>8.57827397260274</v>
      </c>
    </row>
    <row r="162" spans="2:7" ht="16.5">
      <c r="B162" t="s">
        <v>61</v>
      </c>
      <c r="C162">
        <v>8.44</v>
      </c>
      <c r="D162">
        <v>10.69</v>
      </c>
      <c r="F162" s="18">
        <f t="shared" si="4"/>
        <v>6.6806027397260275</v>
      </c>
      <c r="G162" s="18">
        <f t="shared" si="5"/>
        <v>8.66054794520548</v>
      </c>
    </row>
    <row r="163" spans="2:7" ht="16.5">
      <c r="B163" t="s">
        <v>62</v>
      </c>
      <c r="C163">
        <v>8.25</v>
      </c>
      <c r="D163">
        <v>10.5</v>
      </c>
      <c r="F163" s="18">
        <f t="shared" si="4"/>
        <v>6.760356164383561</v>
      </c>
      <c r="G163" s="18">
        <f t="shared" si="5"/>
        <v>8.719068493150683</v>
      </c>
    </row>
    <row r="164" spans="2:7" ht="16.5">
      <c r="B164" t="s">
        <v>63</v>
      </c>
      <c r="C164">
        <v>8.09</v>
      </c>
      <c r="D164">
        <v>10.34</v>
      </c>
      <c r="F164" s="18">
        <f t="shared" si="4"/>
        <v>6.865397260273972</v>
      </c>
      <c r="G164" s="18">
        <f t="shared" si="5"/>
        <v>8.817178082191779</v>
      </c>
    </row>
    <row r="165" spans="2:7" ht="16.5">
      <c r="B165" t="s">
        <v>64</v>
      </c>
      <c r="C165">
        <v>7.75</v>
      </c>
      <c r="D165">
        <v>10</v>
      </c>
      <c r="F165" s="18">
        <f t="shared" si="4"/>
        <v>6.913287671232877</v>
      </c>
      <c r="G165" s="18">
        <f t="shared" si="5"/>
        <v>8.843917808219178</v>
      </c>
    </row>
    <row r="166" spans="2:7" ht="16.5">
      <c r="B166" t="s">
        <v>65</v>
      </c>
      <c r="C166">
        <v>7.75</v>
      </c>
      <c r="D166">
        <v>10</v>
      </c>
      <c r="F166" s="18">
        <f t="shared" si="4"/>
        <v>7.510465753424657</v>
      </c>
      <c r="G166" s="18">
        <f t="shared" si="5"/>
        <v>9.612246575342464</v>
      </c>
    </row>
    <row r="167" spans="6:7" s="24" customFormat="1" ht="16.5">
      <c r="F167" s="25">
        <f t="shared" si="4"/>
        <v>8.167397260273972</v>
      </c>
      <c r="G167" s="25">
        <f t="shared" si="5"/>
        <v>10.46035616438356</v>
      </c>
    </row>
    <row r="168" spans="6:7" s="24" customFormat="1" ht="16.5">
      <c r="F168" s="18">
        <f t="shared" si="4"/>
        <v>7.528958904109588</v>
      </c>
      <c r="G168" s="18">
        <f t="shared" si="5"/>
        <v>9.611397260273971</v>
      </c>
    </row>
    <row r="169" spans="1:7" ht="16.5">
      <c r="A169" t="s">
        <v>76</v>
      </c>
      <c r="B169" t="s">
        <v>54</v>
      </c>
      <c r="C169">
        <v>7.69</v>
      </c>
      <c r="D169">
        <v>9.94</v>
      </c>
      <c r="F169" s="18">
        <f t="shared" si="4"/>
        <v>6.906767123287672</v>
      </c>
      <c r="G169" s="18">
        <f t="shared" si="5"/>
        <v>8.783287671232877</v>
      </c>
    </row>
    <row r="170" spans="2:7" ht="16.5">
      <c r="B170" t="s">
        <v>55</v>
      </c>
      <c r="C170">
        <v>7.25</v>
      </c>
      <c r="D170">
        <v>9.5</v>
      </c>
      <c r="F170" s="18">
        <f t="shared" si="4"/>
        <v>6.904493150684931</v>
      </c>
      <c r="G170" s="18">
        <f t="shared" si="5"/>
        <v>8.778465753424657</v>
      </c>
    </row>
    <row r="171" spans="2:7" ht="16.5">
      <c r="B171" t="s">
        <v>56</v>
      </c>
      <c r="C171">
        <v>7.25</v>
      </c>
      <c r="D171">
        <v>9.5</v>
      </c>
      <c r="F171" s="18">
        <f t="shared" si="4"/>
        <v>6.781095890410959</v>
      </c>
      <c r="G171" s="18">
        <f t="shared" si="5"/>
        <v>8.655068493150685</v>
      </c>
    </row>
    <row r="172" spans="2:7" ht="16.5">
      <c r="B172" t="s">
        <v>57</v>
      </c>
      <c r="C172">
        <v>7.25</v>
      </c>
      <c r="D172">
        <v>9.5</v>
      </c>
      <c r="F172" s="18">
        <f t="shared" si="4"/>
        <v>6.656356164383561</v>
      </c>
      <c r="G172" s="18">
        <f t="shared" si="5"/>
        <v>8.530328767123287</v>
      </c>
    </row>
    <row r="173" spans="2:7" ht="16.5">
      <c r="B173" t="s">
        <v>58</v>
      </c>
      <c r="C173">
        <v>7.41</v>
      </c>
      <c r="D173">
        <v>9.66</v>
      </c>
      <c r="F173" s="18">
        <f t="shared" si="4"/>
        <v>6.510876712328768</v>
      </c>
      <c r="G173" s="18">
        <f t="shared" si="5"/>
        <v>8.378684931506848</v>
      </c>
    </row>
    <row r="174" spans="2:7" ht="16.5">
      <c r="B174" t="s">
        <v>59</v>
      </c>
      <c r="C174">
        <v>8.25</v>
      </c>
      <c r="D174">
        <v>10.5</v>
      </c>
      <c r="F174" s="18">
        <f t="shared" si="4"/>
        <v>6.422</v>
      </c>
      <c r="G174" s="18">
        <f t="shared" si="5"/>
        <v>8.295972602739727</v>
      </c>
    </row>
    <row r="175" spans="2:7" ht="16.5">
      <c r="B175" t="s">
        <v>60</v>
      </c>
      <c r="C175">
        <v>7.25</v>
      </c>
      <c r="D175">
        <v>9.5</v>
      </c>
      <c r="F175" s="18">
        <f t="shared" si="4"/>
        <v>6.406739726027397</v>
      </c>
      <c r="G175" s="18">
        <f t="shared" si="5"/>
        <v>8.280712328767123</v>
      </c>
    </row>
    <row r="176" spans="2:7" ht="16.5">
      <c r="B176" t="s">
        <v>61</v>
      </c>
      <c r="C176">
        <v>6.93</v>
      </c>
      <c r="D176">
        <v>9.5</v>
      </c>
      <c r="F176" s="18">
        <f t="shared" si="4"/>
        <v>6.322465753424657</v>
      </c>
      <c r="G176" s="18">
        <f t="shared" si="5"/>
        <v>8.196438356164384</v>
      </c>
    </row>
    <row r="177" spans="2:7" ht="16.5">
      <c r="B177" t="s">
        <v>62</v>
      </c>
      <c r="C177">
        <v>6.5</v>
      </c>
      <c r="D177">
        <v>9.25</v>
      </c>
      <c r="F177" s="18">
        <f t="shared" si="4"/>
        <v>6.22745205479452</v>
      </c>
      <c r="G177" s="18">
        <f t="shared" si="5"/>
        <v>8.128602739726027</v>
      </c>
    </row>
    <row r="178" spans="2:7" ht="16.5">
      <c r="B178" t="s">
        <v>63</v>
      </c>
      <c r="C178">
        <v>6.25</v>
      </c>
      <c r="D178">
        <v>9</v>
      </c>
      <c r="F178" s="18">
        <f t="shared" si="4"/>
        <v>6.162493150684932</v>
      </c>
      <c r="G178" s="18">
        <f t="shared" si="5"/>
        <v>8.117561643835616</v>
      </c>
    </row>
    <row r="179" spans="2:7" ht="16.5">
      <c r="B179" t="s">
        <v>64</v>
      </c>
      <c r="C179">
        <v>5.8</v>
      </c>
      <c r="D179">
        <v>8.55</v>
      </c>
      <c r="F179" s="18">
        <f t="shared" si="4"/>
        <v>6.040219178082191</v>
      </c>
      <c r="G179" s="18">
        <f t="shared" si="5"/>
        <v>8.037260273972603</v>
      </c>
    </row>
    <row r="180" spans="2:7" ht="16.5">
      <c r="B180" t="s">
        <v>65</v>
      </c>
      <c r="C180">
        <v>5.75</v>
      </c>
      <c r="D180">
        <v>8.5</v>
      </c>
      <c r="F180" s="18">
        <f t="shared" si="4"/>
        <v>6.470739726027397</v>
      </c>
      <c r="G180" s="18">
        <f t="shared" si="5"/>
        <v>8.681972602739727</v>
      </c>
    </row>
    <row r="181" spans="6:7" s="24" customFormat="1" ht="16.5">
      <c r="F181" s="25">
        <f t="shared" si="4"/>
        <v>6.962821917808219</v>
      </c>
      <c r="G181" s="25">
        <f t="shared" si="5"/>
        <v>9.407123287671233</v>
      </c>
    </row>
    <row r="182" spans="6:7" s="24" customFormat="1" ht="16.5">
      <c r="F182" s="18">
        <f t="shared" si="4"/>
        <v>6.312821917808218</v>
      </c>
      <c r="G182" s="18">
        <f t="shared" si="5"/>
        <v>8.566027397260275</v>
      </c>
    </row>
    <row r="183" spans="1:7" ht="16.5">
      <c r="A183" t="s">
        <v>77</v>
      </c>
      <c r="B183" t="s">
        <v>54</v>
      </c>
      <c r="C183">
        <v>5.75</v>
      </c>
      <c r="D183">
        <v>8.5</v>
      </c>
      <c r="F183" s="18">
        <f t="shared" si="4"/>
        <v>5.712630136986301</v>
      </c>
      <c r="G183" s="18">
        <f t="shared" si="5"/>
        <v>7.781397260273972</v>
      </c>
    </row>
    <row r="184" spans="2:7" ht="16.5">
      <c r="B184" t="s">
        <v>55</v>
      </c>
      <c r="C184">
        <v>5.75</v>
      </c>
      <c r="D184">
        <v>8.5</v>
      </c>
      <c r="F184" s="18">
        <f t="shared" si="4"/>
        <v>5.587972602739725</v>
      </c>
      <c r="G184" s="18">
        <f t="shared" si="5"/>
        <v>7.698712328767124</v>
      </c>
    </row>
    <row r="185" spans="2:7" ht="16.5">
      <c r="B185" t="s">
        <v>56</v>
      </c>
      <c r="C185">
        <v>5.75</v>
      </c>
      <c r="D185">
        <v>8.5</v>
      </c>
      <c r="F185" s="18">
        <f t="shared" si="4"/>
        <v>5.455232876712329</v>
      </c>
      <c r="G185" s="18">
        <f t="shared" si="5"/>
        <v>7.607561643835617</v>
      </c>
    </row>
    <row r="186" spans="2:7" ht="16.5">
      <c r="B186" t="s">
        <v>57</v>
      </c>
      <c r="C186">
        <v>5.75</v>
      </c>
      <c r="D186">
        <v>8.5</v>
      </c>
      <c r="F186" s="18">
        <f t="shared" si="4"/>
        <v>5.324876712328767</v>
      </c>
      <c r="G186" s="18">
        <f t="shared" si="5"/>
        <v>7.519178082191781</v>
      </c>
    </row>
    <row r="187" spans="2:7" ht="16.5">
      <c r="B187" t="s">
        <v>58</v>
      </c>
      <c r="C187">
        <v>5.07</v>
      </c>
      <c r="D187">
        <v>7.82</v>
      </c>
      <c r="F187" s="18">
        <f t="shared" si="4"/>
        <v>5.1002465753424655</v>
      </c>
      <c r="G187" s="18">
        <f t="shared" si="5"/>
        <v>7.326849315068493</v>
      </c>
    </row>
    <row r="188" spans="2:7" ht="16.5">
      <c r="B188" t="s">
        <v>59</v>
      </c>
      <c r="C188">
        <v>4.25</v>
      </c>
      <c r="D188">
        <v>7</v>
      </c>
      <c r="F188" s="18">
        <f t="shared" si="4"/>
        <v>4.935616438356164</v>
      </c>
      <c r="G188" s="18">
        <f t="shared" si="5"/>
        <v>7.2107397260273975</v>
      </c>
    </row>
    <row r="189" spans="2:7" ht="16.5">
      <c r="B189" t="s">
        <v>60</v>
      </c>
      <c r="C189">
        <v>3.83</v>
      </c>
      <c r="D189">
        <v>6.58</v>
      </c>
      <c r="F189" s="18">
        <f t="shared" si="4"/>
        <v>4.712054794520548</v>
      </c>
      <c r="G189" s="18">
        <f t="shared" si="5"/>
        <v>7.002465753424658</v>
      </c>
    </row>
    <row r="190" spans="2:7" ht="16.5">
      <c r="B190" t="s">
        <v>61</v>
      </c>
      <c r="C190">
        <v>3.75</v>
      </c>
      <c r="D190">
        <v>6.5</v>
      </c>
      <c r="F190" s="18">
        <f t="shared" si="4"/>
        <v>4.4912328767123295</v>
      </c>
      <c r="G190" s="18">
        <f t="shared" si="5"/>
        <v>6.781643835616439</v>
      </c>
    </row>
    <row r="191" spans="2:7" ht="16.5">
      <c r="B191" t="s">
        <v>62</v>
      </c>
      <c r="C191">
        <v>3.75</v>
      </c>
      <c r="D191">
        <v>6.5</v>
      </c>
      <c r="F191" s="18">
        <f t="shared" si="4"/>
        <v>4.282328767123288</v>
      </c>
      <c r="G191" s="18">
        <f t="shared" si="5"/>
        <v>6.572739726027398</v>
      </c>
    </row>
    <row r="192" spans="2:7" ht="16.5">
      <c r="B192" t="s">
        <v>63</v>
      </c>
      <c r="C192">
        <v>3.75</v>
      </c>
      <c r="D192">
        <v>6.5</v>
      </c>
      <c r="F192" s="18">
        <f t="shared" si="4"/>
        <v>4.142191780821918</v>
      </c>
      <c r="G192" s="18">
        <f t="shared" si="5"/>
        <v>6.447671232876712</v>
      </c>
    </row>
    <row r="193" spans="2:7" ht="16.5">
      <c r="B193" t="s">
        <v>64</v>
      </c>
      <c r="C193">
        <v>3.75</v>
      </c>
      <c r="D193">
        <v>6.5</v>
      </c>
      <c r="F193" s="18">
        <f t="shared" si="4"/>
        <v>3.973479452054795</v>
      </c>
      <c r="G193" s="18">
        <f t="shared" si="5"/>
        <v>6.278958904109589</v>
      </c>
    </row>
    <row r="194" spans="2:7" ht="16.5">
      <c r="B194" t="s">
        <v>65</v>
      </c>
      <c r="C194">
        <v>3.75</v>
      </c>
      <c r="D194">
        <v>6.5</v>
      </c>
      <c r="F194" s="18">
        <f t="shared" si="4"/>
        <v>4.246794520547945</v>
      </c>
      <c r="G194" s="18">
        <f t="shared" si="5"/>
        <v>6.763232876712329</v>
      </c>
    </row>
    <row r="195" spans="6:7" s="24" customFormat="1" ht="16.5">
      <c r="F195" s="25">
        <f t="shared" si="4"/>
        <v>4.567534246575343</v>
      </c>
      <c r="G195" s="25">
        <f t="shared" si="5"/>
        <v>7.317534246575343</v>
      </c>
    </row>
    <row r="196" spans="6:7" s="24" customFormat="1" ht="16.5">
      <c r="F196" s="18">
        <f t="shared" si="4"/>
        <v>4.082191780821918</v>
      </c>
      <c r="G196" s="18">
        <f t="shared" si="5"/>
        <v>6.598630136986301</v>
      </c>
    </row>
    <row r="197" spans="1:7" ht="16.5">
      <c r="A197" t="s">
        <v>78</v>
      </c>
      <c r="B197" t="s">
        <v>54</v>
      </c>
      <c r="C197">
        <v>3.75</v>
      </c>
      <c r="D197">
        <v>6.5</v>
      </c>
      <c r="F197" s="18">
        <f t="shared" si="4"/>
        <v>3.606575342465754</v>
      </c>
      <c r="G197" s="18">
        <f t="shared" si="5"/>
        <v>5.896986301369863</v>
      </c>
    </row>
    <row r="198" spans="2:7" ht="16.5">
      <c r="B198" t="s">
        <v>55</v>
      </c>
      <c r="C198">
        <v>3.75</v>
      </c>
      <c r="D198">
        <v>6.5</v>
      </c>
      <c r="F198" s="18">
        <f t="shared" si="4"/>
        <v>3.443452054794521</v>
      </c>
      <c r="G198" s="18">
        <f t="shared" si="5"/>
        <v>5.73386301369863</v>
      </c>
    </row>
    <row r="199" spans="2:7" ht="16.5">
      <c r="B199" t="s">
        <v>56</v>
      </c>
      <c r="C199">
        <v>3.75</v>
      </c>
      <c r="D199">
        <v>6.5</v>
      </c>
      <c r="F199" s="18">
        <f t="shared" si="4"/>
        <v>3.2805479452054795</v>
      </c>
      <c r="G199" s="18">
        <f t="shared" si="5"/>
        <v>5.570958904109589</v>
      </c>
    </row>
    <row r="200" spans="2:7" ht="16.5">
      <c r="B200" t="s">
        <v>57</v>
      </c>
      <c r="C200">
        <v>3.75</v>
      </c>
      <c r="D200">
        <v>6.5</v>
      </c>
      <c r="F200" s="18">
        <f t="shared" si="4"/>
        <v>3.171890410958904</v>
      </c>
      <c r="G200" s="18">
        <f t="shared" si="5"/>
        <v>5.462301369863014</v>
      </c>
    </row>
    <row r="201" spans="2:7" ht="16.5">
      <c r="B201" t="s">
        <v>58</v>
      </c>
      <c r="C201">
        <v>3.75</v>
      </c>
      <c r="D201">
        <v>6.5</v>
      </c>
      <c r="F201" s="18">
        <f t="shared" si="4"/>
        <v>3.1198082191780823</v>
      </c>
      <c r="G201" s="18">
        <f t="shared" si="5"/>
        <v>5.402684931506849</v>
      </c>
    </row>
    <row r="202" spans="2:7" ht="16.5">
      <c r="B202" t="s">
        <v>59</v>
      </c>
      <c r="C202">
        <v>3.75</v>
      </c>
      <c r="D202">
        <v>6.5</v>
      </c>
      <c r="F202" s="18">
        <f t="shared" si="4"/>
        <v>3.1232876712328768</v>
      </c>
      <c r="G202" s="18">
        <f t="shared" si="5"/>
        <v>5.413698630136986</v>
      </c>
    </row>
    <row r="203" spans="2:7" ht="16.5">
      <c r="B203" t="s">
        <v>60</v>
      </c>
      <c r="C203">
        <v>3.75</v>
      </c>
      <c r="D203">
        <v>6.5</v>
      </c>
      <c r="F203" s="18">
        <f t="shared" si="4"/>
        <v>3.1232876712328768</v>
      </c>
      <c r="G203" s="18">
        <f t="shared" si="5"/>
        <v>5.413698630136986</v>
      </c>
    </row>
    <row r="204" spans="2:7" ht="16.5">
      <c r="B204" t="s">
        <v>61</v>
      </c>
      <c r="C204">
        <v>3.75</v>
      </c>
      <c r="D204">
        <v>6.5</v>
      </c>
      <c r="F204" s="18">
        <f t="shared" si="4"/>
        <v>3.1232876712328768</v>
      </c>
      <c r="G204" s="18">
        <f t="shared" si="5"/>
        <v>5.413698630136986</v>
      </c>
    </row>
    <row r="205" spans="2:7" ht="16.5">
      <c r="B205" t="s">
        <v>62</v>
      </c>
      <c r="C205">
        <v>3.75</v>
      </c>
      <c r="D205">
        <v>6.5</v>
      </c>
      <c r="F205" s="18">
        <f t="shared" si="4"/>
        <v>3.1232876712328768</v>
      </c>
      <c r="G205" s="18">
        <f t="shared" si="5"/>
        <v>5.413698630136986</v>
      </c>
    </row>
    <row r="206" spans="2:7" ht="16.5">
      <c r="B206" t="s">
        <v>63</v>
      </c>
      <c r="C206">
        <v>3.75</v>
      </c>
      <c r="D206">
        <v>6.5</v>
      </c>
      <c r="F206" s="18">
        <f t="shared" si="4"/>
        <v>3.143835616438356</v>
      </c>
      <c r="G206" s="18">
        <f t="shared" si="5"/>
        <v>5.449315068493151</v>
      </c>
    </row>
    <row r="207" spans="2:7" ht="16.5">
      <c r="B207" t="s">
        <v>64</v>
      </c>
      <c r="C207">
        <v>3.75</v>
      </c>
      <c r="D207">
        <v>6.5</v>
      </c>
      <c r="F207" s="18">
        <f t="shared" si="4"/>
        <v>3.143835616438356</v>
      </c>
      <c r="G207" s="18">
        <f t="shared" si="5"/>
        <v>5.449315068493151</v>
      </c>
    </row>
    <row r="208" spans="2:7" ht="16.5">
      <c r="B208" t="s">
        <v>65</v>
      </c>
      <c r="C208">
        <v>3.75</v>
      </c>
      <c r="D208">
        <v>6.5</v>
      </c>
      <c r="F208" s="18">
        <f t="shared" si="4"/>
        <v>3.4315068493150687</v>
      </c>
      <c r="G208" s="18">
        <f t="shared" si="5"/>
        <v>5.947945205479452</v>
      </c>
    </row>
    <row r="209" spans="6:7" s="24" customFormat="1" ht="16.5">
      <c r="F209" s="25">
        <f t="shared" si="4"/>
        <v>3.75</v>
      </c>
      <c r="G209" s="25">
        <f t="shared" si="5"/>
        <v>6.5</v>
      </c>
    </row>
    <row r="210" spans="6:7" s="24" customFormat="1" ht="16.5">
      <c r="F210" s="18">
        <f t="shared" si="4"/>
        <v>3.4315068493150687</v>
      </c>
      <c r="G210" s="18">
        <f t="shared" si="5"/>
        <v>5.947945205479452</v>
      </c>
    </row>
    <row r="211" spans="1:7" ht="16.5">
      <c r="A211" t="s">
        <v>79</v>
      </c>
      <c r="B211" t="s">
        <v>54</v>
      </c>
      <c r="C211">
        <v>3.75</v>
      </c>
      <c r="D211">
        <v>6.5</v>
      </c>
      <c r="F211" s="18">
        <f t="shared" si="4"/>
        <v>3.1232876712328768</v>
      </c>
      <c r="G211" s="18">
        <f t="shared" si="5"/>
        <v>5.413698630136986</v>
      </c>
    </row>
    <row r="212" spans="2:7" ht="16.5">
      <c r="B212" t="s">
        <v>55</v>
      </c>
      <c r="C212">
        <v>3.75</v>
      </c>
      <c r="D212">
        <v>6.5</v>
      </c>
      <c r="F212" s="18">
        <f t="shared" si="4"/>
        <v>3.1232876712328768</v>
      </c>
      <c r="G212" s="18">
        <f t="shared" si="5"/>
        <v>5.413698630136986</v>
      </c>
    </row>
    <row r="213" spans="2:7" ht="16.5">
      <c r="B213" t="s">
        <v>56</v>
      </c>
      <c r="C213">
        <v>3.85</v>
      </c>
      <c r="D213">
        <v>6.53</v>
      </c>
      <c r="F213" s="18">
        <f t="shared" si="4"/>
        <v>3.1232876712328768</v>
      </c>
      <c r="G213" s="18">
        <f t="shared" si="5"/>
        <v>5.413698630136986</v>
      </c>
    </row>
    <row r="214" spans="2:7" ht="16.5">
      <c r="B214" t="s">
        <v>57</v>
      </c>
      <c r="C214">
        <v>4.5</v>
      </c>
      <c r="D214">
        <v>6.75</v>
      </c>
      <c r="F214" s="18">
        <f t="shared" si="4"/>
        <v>3.131780821917808</v>
      </c>
      <c r="G214" s="18">
        <f t="shared" si="5"/>
        <v>5.416246575342466</v>
      </c>
    </row>
    <row r="215" spans="2:7" ht="16.5">
      <c r="B215" t="s">
        <v>58</v>
      </c>
      <c r="C215">
        <v>4.72</v>
      </c>
      <c r="D215">
        <v>6.9</v>
      </c>
      <c r="F215" s="18">
        <f t="shared" si="4"/>
        <v>3.184931506849315</v>
      </c>
      <c r="G215" s="18">
        <f t="shared" si="5"/>
        <v>5.4195890410958905</v>
      </c>
    </row>
    <row r="216" spans="2:7" ht="16.5">
      <c r="B216" t="s">
        <v>59</v>
      </c>
      <c r="C216">
        <v>5.25</v>
      </c>
      <c r="D216">
        <v>7.25</v>
      </c>
      <c r="F216" s="18">
        <f t="shared" si="4"/>
        <v>3.275808219178082</v>
      </c>
      <c r="G216" s="18">
        <f t="shared" si="5"/>
        <v>5.470767123287672</v>
      </c>
    </row>
    <row r="217" spans="2:7" ht="16.5">
      <c r="B217" t="s">
        <v>60</v>
      </c>
      <c r="C217">
        <v>5.25</v>
      </c>
      <c r="D217">
        <v>7.25</v>
      </c>
      <c r="F217" s="18">
        <f t="shared" si="4"/>
        <v>3.4023287671232874</v>
      </c>
      <c r="G217" s="18">
        <f t="shared" si="5"/>
        <v>5.533972602739726</v>
      </c>
    </row>
    <row r="218" spans="2:7" ht="16.5">
      <c r="B218" t="s">
        <v>61</v>
      </c>
      <c r="C218">
        <v>5.41</v>
      </c>
      <c r="D218">
        <v>7.41</v>
      </c>
      <c r="F218" s="18">
        <f t="shared" si="4"/>
        <v>3.5264931506849315</v>
      </c>
      <c r="G218" s="18">
        <f t="shared" si="5"/>
        <v>5.596109589041096</v>
      </c>
    </row>
    <row r="219" spans="2:7" ht="16.5">
      <c r="B219" t="s">
        <v>62</v>
      </c>
      <c r="C219">
        <v>5.75</v>
      </c>
      <c r="D219">
        <v>7.75</v>
      </c>
      <c r="F219" s="18">
        <f t="shared" si="4"/>
        <v>3.6668767123287673</v>
      </c>
      <c r="G219" s="18">
        <f t="shared" si="5"/>
        <v>5.672986301369862</v>
      </c>
    </row>
    <row r="220" spans="2:7" ht="16.5">
      <c r="B220" t="s">
        <v>63</v>
      </c>
      <c r="C220">
        <v>6.18</v>
      </c>
      <c r="D220">
        <v>7.75</v>
      </c>
      <c r="F220" s="18">
        <f aca="true" t="shared" si="6" ref="F220:F283">(C208*31+C209*28+C210*31+C211*30+C212*31+C213*30+C214*31+C215*31+C216*30+C217*31+C218*30+C219*31)/365</f>
        <v>3.8551232876712325</v>
      </c>
      <c r="G220" s="18">
        <f aca="true" t="shared" si="7" ref="G220:G283">(D208*31+D209*28+D210*31+D211*30+D212*31+D213*30+D214*31+D215*31+D216*30+D217*31+D218*30+D219*31)/365</f>
        <v>5.813287671232876</v>
      </c>
    </row>
    <row r="221" spans="2:7" ht="16.5">
      <c r="B221" t="s">
        <v>64</v>
      </c>
      <c r="C221">
        <v>6.46</v>
      </c>
      <c r="D221">
        <v>8</v>
      </c>
      <c r="F221" s="18">
        <f t="shared" si="6"/>
        <v>4.058794520547945</v>
      </c>
      <c r="G221" s="18">
        <f t="shared" si="7"/>
        <v>5.917917808219178</v>
      </c>
    </row>
    <row r="222" spans="2:7" ht="16.5">
      <c r="B222" t="s">
        <v>65</v>
      </c>
      <c r="C222">
        <v>7.23</v>
      </c>
      <c r="D222">
        <v>8.5</v>
      </c>
      <c r="F222" s="18">
        <f t="shared" si="6"/>
        <v>4.5741369863013706</v>
      </c>
      <c r="G222" s="18">
        <f t="shared" si="7"/>
        <v>6.543013698630136</v>
      </c>
    </row>
    <row r="223" spans="6:7" s="24" customFormat="1" ht="16.5">
      <c r="F223" s="25">
        <f t="shared" si="6"/>
        <v>5.183260273972603</v>
      </c>
      <c r="G223" s="25">
        <f t="shared" si="7"/>
        <v>7.261753424657534</v>
      </c>
    </row>
    <row r="224" spans="6:7" s="24" customFormat="1" ht="16.5">
      <c r="F224" s="18">
        <f t="shared" si="6"/>
        <v>4.860054794520549</v>
      </c>
      <c r="G224" s="18">
        <f t="shared" si="7"/>
        <v>6.707671232876713</v>
      </c>
    </row>
    <row r="225" spans="1:7" ht="16.5">
      <c r="A225" t="s">
        <v>80</v>
      </c>
      <c r="B225" t="s">
        <v>54</v>
      </c>
      <c r="C225">
        <v>7.7</v>
      </c>
      <c r="D225">
        <v>8.5</v>
      </c>
      <c r="F225" s="18">
        <f t="shared" si="6"/>
        <v>4.553369863013699</v>
      </c>
      <c r="G225" s="18">
        <f t="shared" si="7"/>
        <v>6.175013698630138</v>
      </c>
    </row>
    <row r="226" spans="2:7" ht="16.5">
      <c r="B226" t="s">
        <v>55</v>
      </c>
      <c r="C226">
        <v>7.49</v>
      </c>
      <c r="D226">
        <v>8.91</v>
      </c>
      <c r="F226" s="18">
        <f t="shared" si="6"/>
        <v>4.875506849315069</v>
      </c>
      <c r="G226" s="18">
        <f t="shared" si="7"/>
        <v>6.338794520547945</v>
      </c>
    </row>
    <row r="227" spans="2:7" ht="16.5">
      <c r="B227" t="s">
        <v>56</v>
      </c>
      <c r="C227">
        <v>6.96</v>
      </c>
      <c r="D227">
        <v>9</v>
      </c>
      <c r="F227" s="18">
        <f t="shared" si="6"/>
        <v>5.122191780821918</v>
      </c>
      <c r="G227" s="18">
        <f t="shared" si="7"/>
        <v>6.518931506849315</v>
      </c>
    </row>
    <row r="228" spans="2:7" ht="16.5">
      <c r="B228" t="s">
        <v>57</v>
      </c>
      <c r="C228">
        <v>6.66</v>
      </c>
      <c r="D228">
        <v>9</v>
      </c>
      <c r="F228" s="18">
        <f t="shared" si="6"/>
        <v>5.311315068493151</v>
      </c>
      <c r="G228" s="18">
        <f t="shared" si="7"/>
        <v>6.69454794520548</v>
      </c>
    </row>
    <row r="229" spans="2:7" ht="16.5">
      <c r="B229" t="s">
        <v>58</v>
      </c>
      <c r="C229">
        <v>6.47</v>
      </c>
      <c r="D229">
        <v>9</v>
      </c>
      <c r="F229" s="18">
        <f t="shared" si="6"/>
        <v>5.4068219178082195</v>
      </c>
      <c r="G229" s="18">
        <f t="shared" si="7"/>
        <v>6.8169589041095895</v>
      </c>
    </row>
    <row r="230" spans="2:7" ht="16.5">
      <c r="B230" t="s">
        <v>59</v>
      </c>
      <c r="C230">
        <v>5.93</v>
      </c>
      <c r="D230">
        <v>9</v>
      </c>
      <c r="F230" s="18">
        <f t="shared" si="6"/>
        <v>5.528082191780821</v>
      </c>
      <c r="G230" s="18">
        <f t="shared" si="7"/>
        <v>6.9842739726027405</v>
      </c>
    </row>
    <row r="231" spans="2:7" ht="16.5">
      <c r="B231" t="s">
        <v>60</v>
      </c>
      <c r="C231">
        <v>5.75</v>
      </c>
      <c r="D231">
        <v>9</v>
      </c>
      <c r="F231" s="18">
        <f t="shared" si="6"/>
        <v>5.568575342465753</v>
      </c>
      <c r="G231" s="18">
        <f t="shared" si="7"/>
        <v>7.117698630136986</v>
      </c>
    </row>
    <row r="232" spans="2:7" ht="16.5">
      <c r="B232" t="s">
        <v>61</v>
      </c>
      <c r="C232">
        <v>5.83</v>
      </c>
      <c r="D232">
        <v>9</v>
      </c>
      <c r="F232" s="18">
        <f t="shared" si="6"/>
        <v>5.567287671232877</v>
      </c>
      <c r="G232" s="18">
        <f t="shared" si="7"/>
        <v>7.221808219178082</v>
      </c>
    </row>
    <row r="233" spans="2:7" ht="16.5">
      <c r="B233" t="s">
        <v>62</v>
      </c>
      <c r="C233">
        <v>5.85</v>
      </c>
      <c r="D233">
        <v>9</v>
      </c>
      <c r="F233" s="18">
        <f t="shared" si="6"/>
        <v>5.532821917808219</v>
      </c>
      <c r="G233" s="18">
        <f t="shared" si="7"/>
        <v>7.322739726027398</v>
      </c>
    </row>
    <row r="234" spans="2:7" ht="16.5">
      <c r="B234" t="s">
        <v>63</v>
      </c>
      <c r="C234">
        <v>5.66</v>
      </c>
      <c r="D234">
        <v>9</v>
      </c>
      <c r="F234" s="18">
        <f t="shared" si="6"/>
        <v>5.522054794520547</v>
      </c>
      <c r="G234" s="18">
        <f t="shared" si="7"/>
        <v>7.454</v>
      </c>
    </row>
    <row r="235" spans="2:7" ht="16.5">
      <c r="B235" t="s">
        <v>64</v>
      </c>
      <c r="C235">
        <v>5.49</v>
      </c>
      <c r="D235">
        <v>9</v>
      </c>
      <c r="F235" s="18">
        <f t="shared" si="6"/>
        <v>5.390547945205479</v>
      </c>
      <c r="G235" s="18">
        <f t="shared" si="7"/>
        <v>7.495342465753425</v>
      </c>
    </row>
    <row r="236" spans="2:7" ht="16.5">
      <c r="B236" t="s">
        <v>65</v>
      </c>
      <c r="C236">
        <v>5.44</v>
      </c>
      <c r="D236">
        <v>8.96</v>
      </c>
      <c r="F236" s="18">
        <f t="shared" si="6"/>
        <v>5.795808219178082</v>
      </c>
      <c r="G236" s="18">
        <f t="shared" si="7"/>
        <v>8.189616438356165</v>
      </c>
    </row>
    <row r="237" spans="6:7" s="24" customFormat="1" ht="16.5">
      <c r="F237" s="25">
        <f t="shared" si="6"/>
        <v>6.262273972602738</v>
      </c>
      <c r="G237" s="25">
        <f t="shared" si="7"/>
        <v>8.947232876712329</v>
      </c>
    </row>
    <row r="238" spans="6:7" s="24" customFormat="1" ht="16.5">
      <c r="F238" s="18">
        <f t="shared" si="6"/>
        <v>5.614328767123288</v>
      </c>
      <c r="G238" s="18">
        <f t="shared" si="7"/>
        <v>8.22468493150685</v>
      </c>
    </row>
    <row r="239" spans="1:7" ht="16.5">
      <c r="A239" t="s">
        <v>81</v>
      </c>
      <c r="B239" t="s">
        <v>54</v>
      </c>
      <c r="C239">
        <v>5.21</v>
      </c>
      <c r="D239">
        <v>8.75</v>
      </c>
      <c r="F239" s="18">
        <f t="shared" si="6"/>
        <v>4.997287671232876</v>
      </c>
      <c r="G239" s="18">
        <f t="shared" si="7"/>
        <v>7.492493150684932</v>
      </c>
    </row>
    <row r="240" spans="2:7" ht="16.5">
      <c r="B240" t="s">
        <v>55</v>
      </c>
      <c r="C240">
        <v>4.87</v>
      </c>
      <c r="D240">
        <v>8.53</v>
      </c>
      <c r="F240" s="18">
        <f t="shared" si="6"/>
        <v>4.850794520547946</v>
      </c>
      <c r="G240" s="18">
        <f t="shared" si="7"/>
        <v>7.471369863013699</v>
      </c>
    </row>
    <row r="241" spans="2:7" ht="16.5">
      <c r="B241" t="s">
        <v>56</v>
      </c>
      <c r="C241">
        <v>4.97</v>
      </c>
      <c r="D241">
        <v>8.5</v>
      </c>
      <c r="F241" s="18">
        <f t="shared" si="6"/>
        <v>4.7041369863013704</v>
      </c>
      <c r="G241" s="18">
        <f t="shared" si="7"/>
        <v>7.432027397260274</v>
      </c>
    </row>
    <row r="242" spans="2:7" ht="16.5">
      <c r="B242" t="s">
        <v>57</v>
      </c>
      <c r="C242">
        <v>5.1</v>
      </c>
      <c r="D242">
        <v>8.5</v>
      </c>
      <c r="F242" s="18">
        <f t="shared" si="6"/>
        <v>4.579561643835616</v>
      </c>
      <c r="G242" s="18">
        <f t="shared" si="7"/>
        <v>7.390164383561645</v>
      </c>
    </row>
    <row r="243" spans="2:7" ht="16.5">
      <c r="B243" t="s">
        <v>58</v>
      </c>
      <c r="C243">
        <v>5.15</v>
      </c>
      <c r="D243">
        <v>8.5</v>
      </c>
      <c r="F243" s="18">
        <f t="shared" si="6"/>
        <v>4.494520547945205</v>
      </c>
      <c r="G243" s="18">
        <f t="shared" si="7"/>
        <v>7.3239178082191785</v>
      </c>
    </row>
    <row r="244" spans="2:7" ht="16.5">
      <c r="B244" t="s">
        <v>59</v>
      </c>
      <c r="C244">
        <v>5.21</v>
      </c>
      <c r="D244">
        <v>8.5</v>
      </c>
      <c r="F244" s="18">
        <f t="shared" si="6"/>
        <v>4.459342465753425</v>
      </c>
      <c r="G244" s="18">
        <f t="shared" si="7"/>
        <v>7.306602739726027</v>
      </c>
    </row>
    <row r="245" spans="2:7" ht="16.5">
      <c r="B245" t="s">
        <v>60</v>
      </c>
      <c r="C245">
        <v>5.38</v>
      </c>
      <c r="D245">
        <v>8.5</v>
      </c>
      <c r="F245" s="18">
        <f t="shared" si="6"/>
        <v>4.407972602739726</v>
      </c>
      <c r="G245" s="18">
        <f t="shared" si="7"/>
        <v>7.2643287671232875</v>
      </c>
    </row>
    <row r="246" spans="2:7" ht="16.5">
      <c r="B246" t="s">
        <v>61</v>
      </c>
      <c r="C246">
        <v>5.34</v>
      </c>
      <c r="D246">
        <v>8.5</v>
      </c>
      <c r="F246" s="18">
        <f t="shared" si="6"/>
        <v>4.369561643835617</v>
      </c>
      <c r="G246" s="18">
        <f t="shared" si="7"/>
        <v>7.222438356164384</v>
      </c>
    </row>
    <row r="247" spans="2:7" ht="16.5">
      <c r="B247" t="s">
        <v>62</v>
      </c>
      <c r="C247">
        <v>5.41</v>
      </c>
      <c r="D247">
        <v>8.5</v>
      </c>
      <c r="F247" s="18">
        <f t="shared" si="6"/>
        <v>4.343123287671233</v>
      </c>
      <c r="G247" s="18">
        <f t="shared" si="7"/>
        <v>7.18090410958904</v>
      </c>
    </row>
    <row r="248" spans="2:7" ht="16.5">
      <c r="B248" t="s">
        <v>63</v>
      </c>
      <c r="C248">
        <v>5.26</v>
      </c>
      <c r="D248">
        <v>8.5</v>
      </c>
      <c r="F248" s="18">
        <f t="shared" si="6"/>
        <v>4.366438356164384</v>
      </c>
      <c r="G248" s="18">
        <f t="shared" si="7"/>
        <v>7.188191780821918</v>
      </c>
    </row>
    <row r="249" spans="2:7" ht="16.5">
      <c r="B249" t="s">
        <v>64</v>
      </c>
      <c r="C249">
        <v>5.18</v>
      </c>
      <c r="D249">
        <v>8.5</v>
      </c>
      <c r="F249" s="18">
        <f t="shared" si="6"/>
        <v>4.3510684931506844</v>
      </c>
      <c r="G249" s="18">
        <f t="shared" si="7"/>
        <v>7.149726027397261</v>
      </c>
    </row>
    <row r="250" spans="2:7" ht="16.5">
      <c r="B250" t="s">
        <v>65</v>
      </c>
      <c r="C250">
        <v>5.17</v>
      </c>
      <c r="D250">
        <v>8.5</v>
      </c>
      <c r="F250" s="18">
        <f t="shared" si="6"/>
        <v>4.748301369863014</v>
      </c>
      <c r="G250" s="18">
        <f t="shared" si="7"/>
        <v>7.799808219178083</v>
      </c>
    </row>
    <row r="251" spans="6:7" s="24" customFormat="1" ht="16.5">
      <c r="F251" s="25">
        <f t="shared" si="6"/>
        <v>5.189698630136986</v>
      </c>
      <c r="G251" s="25">
        <f t="shared" si="7"/>
        <v>8.523534246575343</v>
      </c>
    </row>
    <row r="252" spans="6:7" s="24" customFormat="1" ht="16.5">
      <c r="F252" s="18">
        <f t="shared" si="6"/>
        <v>4.746219178082192</v>
      </c>
      <c r="G252" s="18">
        <f t="shared" si="7"/>
        <v>7.780630136986302</v>
      </c>
    </row>
    <row r="253" spans="1:7" ht="16.5">
      <c r="A253" t="s">
        <v>82</v>
      </c>
      <c r="B253" t="s">
        <v>54</v>
      </c>
      <c r="C253">
        <v>5.22</v>
      </c>
      <c r="D253">
        <v>8.5</v>
      </c>
      <c r="F253" s="18">
        <f t="shared" si="6"/>
        <v>4.345863013698629</v>
      </c>
      <c r="G253" s="18">
        <f t="shared" si="7"/>
        <v>7.079452054794521</v>
      </c>
    </row>
    <row r="254" spans="2:7" ht="16.5">
      <c r="B254" t="s">
        <v>55</v>
      </c>
      <c r="C254">
        <v>5.27</v>
      </c>
      <c r="D254">
        <v>8.5</v>
      </c>
      <c r="F254" s="18">
        <f t="shared" si="6"/>
        <v>4.366054794520547</v>
      </c>
      <c r="G254" s="18">
        <f t="shared" si="7"/>
        <v>7.079452054794521</v>
      </c>
    </row>
    <row r="255" spans="2:7" ht="16.5">
      <c r="B255" t="s">
        <v>56</v>
      </c>
      <c r="C255">
        <v>5.44</v>
      </c>
      <c r="D255">
        <v>8.54</v>
      </c>
      <c r="F255" s="18">
        <f t="shared" si="6"/>
        <v>4.380383561643835</v>
      </c>
      <c r="G255" s="18">
        <f t="shared" si="7"/>
        <v>7.079452054794521</v>
      </c>
    </row>
    <row r="256" spans="2:7" ht="16.5">
      <c r="B256" t="s">
        <v>57</v>
      </c>
      <c r="C256">
        <v>5.74</v>
      </c>
      <c r="D256">
        <v>8.75</v>
      </c>
      <c r="F256" s="18">
        <f t="shared" si="6"/>
        <v>4.403506849315068</v>
      </c>
      <c r="G256" s="18">
        <f t="shared" si="7"/>
        <v>7.082849315068493</v>
      </c>
    </row>
    <row r="257" spans="2:7" ht="16.5">
      <c r="B257" t="s">
        <v>58</v>
      </c>
      <c r="C257">
        <v>5.8</v>
      </c>
      <c r="D257">
        <v>8.75</v>
      </c>
      <c r="F257" s="18">
        <f t="shared" si="6"/>
        <v>4.434520547945206</v>
      </c>
      <c r="G257" s="18">
        <f t="shared" si="7"/>
        <v>7.080684931506849</v>
      </c>
    </row>
    <row r="258" spans="2:7" ht="16.5">
      <c r="B258" t="s">
        <v>59</v>
      </c>
      <c r="C258">
        <v>5.95</v>
      </c>
      <c r="D258">
        <v>8.75</v>
      </c>
      <c r="F258" s="18">
        <f t="shared" si="6"/>
        <v>4.483041095890411</v>
      </c>
      <c r="G258" s="18">
        <f t="shared" si="7"/>
        <v>7.124630136986301</v>
      </c>
    </row>
    <row r="259" spans="2:7" ht="16.5">
      <c r="B259" t="s">
        <v>60</v>
      </c>
      <c r="C259">
        <v>6</v>
      </c>
      <c r="D259">
        <v>8.75</v>
      </c>
      <c r="F259" s="18">
        <f t="shared" si="6"/>
        <v>4.535479452054795</v>
      </c>
      <c r="G259" s="18">
        <f t="shared" si="7"/>
        <v>7.145753424657534</v>
      </c>
    </row>
    <row r="260" spans="2:7" ht="16.5">
      <c r="B260" t="s">
        <v>61</v>
      </c>
      <c r="C260">
        <v>6.56</v>
      </c>
      <c r="D260">
        <v>8.75</v>
      </c>
      <c r="F260" s="18">
        <f t="shared" si="6"/>
        <v>4.584876712328767</v>
      </c>
      <c r="G260" s="18">
        <f t="shared" si="7"/>
        <v>7.166410958904109</v>
      </c>
    </row>
    <row r="261" spans="2:7" ht="16.5">
      <c r="B261" t="s">
        <v>62</v>
      </c>
      <c r="C261">
        <v>6.9</v>
      </c>
      <c r="D261">
        <v>8.75</v>
      </c>
      <c r="F261" s="18">
        <f t="shared" si="6"/>
        <v>4.694931506849315</v>
      </c>
      <c r="G261" s="18">
        <f t="shared" si="7"/>
        <v>7.187643835616438</v>
      </c>
    </row>
    <row r="262" spans="2:7" ht="16.5">
      <c r="B262" t="s">
        <v>63</v>
      </c>
      <c r="C262">
        <v>7.12</v>
      </c>
      <c r="D262">
        <v>8.94</v>
      </c>
      <c r="F262" s="18">
        <f t="shared" si="6"/>
        <v>4.866794520547946</v>
      </c>
      <c r="G262" s="18">
        <f t="shared" si="7"/>
        <v>7.255342465753424</v>
      </c>
    </row>
    <row r="263" spans="2:7" ht="16.5">
      <c r="B263" t="s">
        <v>64</v>
      </c>
      <c r="C263">
        <v>8.09</v>
      </c>
      <c r="D263">
        <v>9.5</v>
      </c>
      <c r="F263" s="18">
        <f t="shared" si="6"/>
        <v>5.030383561643835</v>
      </c>
      <c r="G263" s="18">
        <f t="shared" si="7"/>
        <v>7.292136986301369</v>
      </c>
    </row>
    <row r="264" spans="2:7" ht="16.5">
      <c r="B264" t="s">
        <v>65</v>
      </c>
      <c r="C264">
        <v>8.53</v>
      </c>
      <c r="D264">
        <v>9.5</v>
      </c>
      <c r="F264" s="18">
        <f t="shared" si="6"/>
        <v>5.671808219178082</v>
      </c>
      <c r="G264" s="18">
        <f t="shared" si="7"/>
        <v>8.02849315068493</v>
      </c>
    </row>
    <row r="265" spans="6:7" s="24" customFormat="1" ht="16.5">
      <c r="F265" s="25">
        <f t="shared" si="6"/>
        <v>6.39104109589041</v>
      </c>
      <c r="G265" s="25">
        <f t="shared" si="7"/>
        <v>8.833232876712328</v>
      </c>
    </row>
    <row r="266" spans="6:7" s="24" customFormat="1" ht="16.5">
      <c r="F266" s="18">
        <f t="shared" si="6"/>
        <v>5.9441917808219165</v>
      </c>
      <c r="G266" s="18">
        <f t="shared" si="7"/>
        <v>8.110465753424657</v>
      </c>
    </row>
    <row r="267" spans="1:7" ht="16.5">
      <c r="A267" t="s">
        <v>83</v>
      </c>
      <c r="B267" t="s">
        <v>54</v>
      </c>
      <c r="C267">
        <v>9.25</v>
      </c>
      <c r="D267">
        <v>9.98</v>
      </c>
      <c r="F267" s="18">
        <f t="shared" si="6"/>
        <v>5.512904109589042</v>
      </c>
      <c r="G267" s="18">
        <f t="shared" si="7"/>
        <v>7.411315068493151</v>
      </c>
    </row>
    <row r="268" spans="2:7" ht="16.5">
      <c r="B268" t="s">
        <v>55</v>
      </c>
      <c r="C268">
        <v>9.2</v>
      </c>
      <c r="D268">
        <v>10.25</v>
      </c>
      <c r="F268" s="18">
        <f t="shared" si="6"/>
        <v>5.83372602739726</v>
      </c>
      <c r="G268" s="18">
        <f t="shared" si="7"/>
        <v>7.533616438356164</v>
      </c>
    </row>
    <row r="269" spans="2:7" ht="16.5">
      <c r="B269" t="s">
        <v>56</v>
      </c>
      <c r="C269">
        <v>8.86</v>
      </c>
      <c r="D269">
        <v>10.23</v>
      </c>
      <c r="F269" s="18">
        <f t="shared" si="6"/>
        <v>6.122246575342466</v>
      </c>
      <c r="G269" s="18">
        <f t="shared" si="7"/>
        <v>7.65917808219178</v>
      </c>
    </row>
    <row r="270" spans="2:7" ht="16.5">
      <c r="B270" t="s">
        <v>57</v>
      </c>
      <c r="C270">
        <v>7.73</v>
      </c>
      <c r="D270">
        <v>10</v>
      </c>
      <c r="F270" s="18">
        <f t="shared" si="6"/>
        <v>6.378273972602739</v>
      </c>
      <c r="G270" s="18">
        <f t="shared" si="7"/>
        <v>7.782602739726028</v>
      </c>
    </row>
    <row r="271" spans="2:7" ht="16.5">
      <c r="B271" t="s">
        <v>58</v>
      </c>
      <c r="C271">
        <v>8.15</v>
      </c>
      <c r="D271">
        <v>10</v>
      </c>
      <c r="F271" s="18">
        <f t="shared" si="6"/>
        <v>6.498630136986302</v>
      </c>
      <c r="G271" s="18">
        <f t="shared" si="7"/>
        <v>7.86095890410959</v>
      </c>
    </row>
    <row r="272" spans="2:7" ht="16.5">
      <c r="B272" t="s">
        <v>59</v>
      </c>
      <c r="C272">
        <v>8.85</v>
      </c>
      <c r="D272">
        <v>10</v>
      </c>
      <c r="F272" s="18">
        <f t="shared" si="6"/>
        <v>6.7023835616438365</v>
      </c>
      <c r="G272" s="18">
        <f t="shared" si="7"/>
        <v>7.991506849315069</v>
      </c>
    </row>
    <row r="273" spans="2:7" ht="16.5">
      <c r="B273" t="s">
        <v>60</v>
      </c>
      <c r="C273">
        <v>8.87</v>
      </c>
      <c r="D273">
        <v>10</v>
      </c>
      <c r="F273" s="18">
        <f t="shared" si="6"/>
        <v>6.893643835616438</v>
      </c>
      <c r="G273" s="18">
        <f t="shared" si="7"/>
        <v>8.096164383561643</v>
      </c>
    </row>
    <row r="274" spans="2:7" ht="16.5">
      <c r="B274" t="s">
        <v>61</v>
      </c>
      <c r="C274">
        <v>9.09</v>
      </c>
      <c r="D274">
        <v>10</v>
      </c>
      <c r="F274" s="18">
        <f t="shared" si="6"/>
        <v>7.052191780821918</v>
      </c>
      <c r="G274" s="18">
        <f t="shared" si="7"/>
        <v>8.19704109589041</v>
      </c>
    </row>
    <row r="275" spans="2:7" ht="16.5">
      <c r="B275" t="s">
        <v>62</v>
      </c>
      <c r="C275">
        <v>8.89</v>
      </c>
      <c r="D275">
        <v>10</v>
      </c>
      <c r="F275" s="18">
        <f t="shared" si="6"/>
        <v>7.2148219178082185</v>
      </c>
      <c r="G275" s="18">
        <f t="shared" si="7"/>
        <v>8.286328767123289</v>
      </c>
    </row>
    <row r="276" spans="2:7" ht="16.5">
      <c r="B276" t="s">
        <v>63</v>
      </c>
      <c r="C276">
        <v>7.4</v>
      </c>
      <c r="D276">
        <v>9.9</v>
      </c>
      <c r="F276" s="18">
        <f t="shared" si="6"/>
        <v>7.325945205479453</v>
      </c>
      <c r="G276" s="18">
        <f t="shared" si="7"/>
        <v>8.37958904109589</v>
      </c>
    </row>
    <row r="277" spans="2:7" ht="16.5">
      <c r="B277" t="s">
        <v>64</v>
      </c>
      <c r="C277">
        <v>6.8</v>
      </c>
      <c r="D277">
        <v>9.68</v>
      </c>
      <c r="F277" s="18">
        <f t="shared" si="6"/>
        <v>7.233698630136986</v>
      </c>
      <c r="G277" s="18">
        <f t="shared" si="7"/>
        <v>8.413452054794522</v>
      </c>
    </row>
    <row r="278" spans="2:7" ht="16.5">
      <c r="B278" t="s">
        <v>65</v>
      </c>
      <c r="C278">
        <v>6.63</v>
      </c>
      <c r="D278">
        <v>9.21</v>
      </c>
      <c r="F278" s="18">
        <f t="shared" si="6"/>
        <v>7.738465753424658</v>
      </c>
      <c r="G278" s="18">
        <f t="shared" si="7"/>
        <v>9.153890410958905</v>
      </c>
    </row>
    <row r="279" spans="6:7" s="24" customFormat="1" ht="16.5">
      <c r="F279" s="25">
        <f t="shared" si="6"/>
        <v>8.305342465753426</v>
      </c>
      <c r="G279" s="25">
        <f t="shared" si="7"/>
        <v>9.935123287671235</v>
      </c>
    </row>
    <row r="280" spans="6:7" s="24" customFormat="1" ht="16.5">
      <c r="F280" s="18">
        <f t="shared" si="6"/>
        <v>7.52586301369863</v>
      </c>
      <c r="G280" s="18">
        <f t="shared" si="7"/>
        <v>9.089232876712328</v>
      </c>
    </row>
    <row r="281" spans="1:7" ht="16.5">
      <c r="A281" t="s">
        <v>84</v>
      </c>
      <c r="B281" t="s">
        <v>54</v>
      </c>
      <c r="C281">
        <v>6.18</v>
      </c>
      <c r="D281">
        <v>8.83</v>
      </c>
      <c r="F281" s="18">
        <f t="shared" si="6"/>
        <v>6.771068493150686</v>
      </c>
      <c r="G281" s="18">
        <f t="shared" si="7"/>
        <v>8.24641095890411</v>
      </c>
    </row>
    <row r="282" spans="2:7" ht="16.5">
      <c r="B282" t="s">
        <v>55</v>
      </c>
      <c r="C282">
        <v>6.23</v>
      </c>
      <c r="D282">
        <v>8.75</v>
      </c>
      <c r="F282" s="18">
        <f t="shared" si="6"/>
        <v>6.540958904109589</v>
      </c>
      <c r="G282" s="18">
        <f t="shared" si="7"/>
        <v>8.128794520547945</v>
      </c>
    </row>
    <row r="283" spans="2:7" ht="16.5">
      <c r="B283" t="s">
        <v>56</v>
      </c>
      <c r="C283">
        <v>6.17</v>
      </c>
      <c r="D283">
        <v>8.75</v>
      </c>
      <c r="F283" s="18">
        <f t="shared" si="6"/>
        <v>6.412520547945206</v>
      </c>
      <c r="G283" s="18">
        <f t="shared" si="7"/>
        <v>8.023945205479453</v>
      </c>
    </row>
    <row r="284" spans="2:7" ht="16.5">
      <c r="B284" t="s">
        <v>57</v>
      </c>
      <c r="C284">
        <v>5.82</v>
      </c>
      <c r="D284">
        <v>8.59</v>
      </c>
      <c r="F284" s="18">
        <f aca="true" t="shared" si="8" ref="F284:F347">(C272*31+C273*28+C274*31+C275*30+C276*31+C277*30+C278*31+C279*31+C280*30+C281*31+C282*30+C283*31)/365</f>
        <v>6.246246575342466</v>
      </c>
      <c r="G284" s="18">
        <f aca="true" t="shared" si="9" ref="G284:G347">(D272*31+D273*28+D274*31+D275*30+D276*31+D277*30+D278*31+D279*31+D280*30+D281*31+D282*30+D283*31)/365</f>
        <v>7.918602739726029</v>
      </c>
    </row>
    <row r="285" spans="2:7" ht="16.5">
      <c r="B285" t="s">
        <v>58</v>
      </c>
      <c r="C285">
        <v>5.59</v>
      </c>
      <c r="D285">
        <v>8.27</v>
      </c>
      <c r="F285" s="18">
        <f t="shared" si="8"/>
        <v>5.974876712328767</v>
      </c>
      <c r="G285" s="18">
        <f t="shared" si="9"/>
        <v>7.776219178082191</v>
      </c>
    </row>
    <row r="286" spans="2:7" ht="16.5">
      <c r="B286" t="s">
        <v>59</v>
      </c>
      <c r="C286">
        <v>5.59</v>
      </c>
      <c r="D286">
        <v>8.25</v>
      </c>
      <c r="F286" s="18">
        <f t="shared" si="8"/>
        <v>5.718575342465754</v>
      </c>
      <c r="G286" s="18">
        <f t="shared" si="9"/>
        <v>7.655780821917808</v>
      </c>
    </row>
    <row r="287" spans="2:7" ht="16.5">
      <c r="B287" t="s">
        <v>60</v>
      </c>
      <c r="C287">
        <v>5.6</v>
      </c>
      <c r="D287">
        <v>8.25</v>
      </c>
      <c r="F287" s="18">
        <f t="shared" si="8"/>
        <v>5.434821917808219</v>
      </c>
      <c r="G287" s="18">
        <f t="shared" si="9"/>
        <v>7.51013698630137</v>
      </c>
    </row>
    <row r="288" spans="2:7" ht="16.5">
      <c r="B288" t="s">
        <v>61</v>
      </c>
      <c r="C288">
        <v>5.69</v>
      </c>
      <c r="D288">
        <v>8.27</v>
      </c>
      <c r="F288" s="18">
        <f t="shared" si="8"/>
        <v>5.162520547945205</v>
      </c>
      <c r="G288" s="18">
        <f t="shared" si="9"/>
        <v>7.3648493150684935</v>
      </c>
    </row>
    <row r="289" spans="2:7" ht="16.5">
      <c r="B289" t="s">
        <v>62</v>
      </c>
      <c r="C289">
        <v>5.74</v>
      </c>
      <c r="D289">
        <v>8.5</v>
      </c>
      <c r="F289" s="18">
        <f t="shared" si="8"/>
        <v>5.019150684931507</v>
      </c>
      <c r="G289" s="18">
        <f t="shared" si="9"/>
        <v>7.231369863013698</v>
      </c>
    </row>
    <row r="290" spans="2:7" ht="16.5">
      <c r="B290" t="s">
        <v>63</v>
      </c>
      <c r="C290">
        <v>5.55</v>
      </c>
      <c r="D290">
        <v>8.5</v>
      </c>
      <c r="F290" s="18">
        <f t="shared" si="8"/>
        <v>4.966602739726027</v>
      </c>
      <c r="G290" s="18">
        <f t="shared" si="9"/>
        <v>7.182657534246576</v>
      </c>
    </row>
    <row r="291" spans="2:7" ht="16.5">
      <c r="B291" t="s">
        <v>64</v>
      </c>
      <c r="C291">
        <v>5.52</v>
      </c>
      <c r="D291">
        <v>8.5</v>
      </c>
      <c r="F291" s="18">
        <f t="shared" si="8"/>
        <v>4.875534246575343</v>
      </c>
      <c r="G291" s="18">
        <f t="shared" si="9"/>
        <v>7.122383561643836</v>
      </c>
    </row>
    <row r="292" spans="2:7" ht="16.5">
      <c r="B292" t="s">
        <v>65</v>
      </c>
      <c r="C292">
        <v>5.47</v>
      </c>
      <c r="D292">
        <v>8.5</v>
      </c>
      <c r="F292" s="18">
        <f t="shared" si="8"/>
        <v>5.294630136986301</v>
      </c>
      <c r="G292" s="18">
        <f t="shared" si="9"/>
        <v>7.7725479452054795</v>
      </c>
    </row>
    <row r="293" spans="6:7" s="24" customFormat="1" ht="16.5">
      <c r="F293" s="25">
        <f t="shared" si="8"/>
        <v>5.759698630136986</v>
      </c>
      <c r="G293" s="25">
        <f t="shared" si="9"/>
        <v>8.494986301369863</v>
      </c>
    </row>
    <row r="294" spans="6:7" s="24" customFormat="1" ht="16.5">
      <c r="F294" s="18">
        <f t="shared" si="8"/>
        <v>5.236575342465753</v>
      </c>
      <c r="G294" s="18">
        <f t="shared" si="9"/>
        <v>7.745917808219177</v>
      </c>
    </row>
    <row r="295" spans="1:7" ht="16.5">
      <c r="A295" t="s">
        <v>85</v>
      </c>
      <c r="B295" t="s">
        <v>54</v>
      </c>
      <c r="C295">
        <v>5.4</v>
      </c>
      <c r="D295">
        <v>8.5</v>
      </c>
      <c r="F295" s="18">
        <f t="shared" si="8"/>
        <v>4.725150684931506</v>
      </c>
      <c r="G295" s="18">
        <f t="shared" si="9"/>
        <v>7.027369863013698</v>
      </c>
    </row>
    <row r="296" spans="2:7" ht="16.5">
      <c r="B296" t="s">
        <v>55</v>
      </c>
      <c r="C296">
        <v>5.49</v>
      </c>
      <c r="D296">
        <v>8.64</v>
      </c>
      <c r="F296" s="18">
        <f t="shared" si="8"/>
        <v>4.661616438356163</v>
      </c>
      <c r="G296" s="18">
        <f t="shared" si="9"/>
        <v>7.008136986301371</v>
      </c>
    </row>
    <row r="297" spans="2:7" ht="16.5">
      <c r="B297" t="s">
        <v>56</v>
      </c>
      <c r="C297">
        <v>5.53</v>
      </c>
      <c r="D297">
        <v>8.79</v>
      </c>
      <c r="F297" s="18">
        <f t="shared" si="8"/>
        <v>4.634054794520548</v>
      </c>
      <c r="G297" s="18">
        <f t="shared" si="9"/>
        <v>7.012493150684932</v>
      </c>
    </row>
    <row r="298" spans="2:7" ht="16.5">
      <c r="B298" t="s">
        <v>57</v>
      </c>
      <c r="C298">
        <v>5.53</v>
      </c>
      <c r="D298">
        <v>9</v>
      </c>
      <c r="F298" s="18">
        <f t="shared" si="8"/>
        <v>4.628575342465754</v>
      </c>
      <c r="G298" s="18">
        <f t="shared" si="9"/>
        <v>7.055643835616437</v>
      </c>
    </row>
    <row r="299" spans="2:7" ht="16.5">
      <c r="B299" t="s">
        <v>58</v>
      </c>
      <c r="C299">
        <v>5.73</v>
      </c>
      <c r="D299">
        <v>9.16</v>
      </c>
      <c r="F299" s="18">
        <f t="shared" si="8"/>
        <v>4.608493150684932</v>
      </c>
      <c r="G299" s="18">
        <f t="shared" si="9"/>
        <v>7.095479452054795</v>
      </c>
    </row>
    <row r="300" spans="2:7" ht="16.5">
      <c r="B300" t="s">
        <v>59</v>
      </c>
      <c r="C300">
        <v>5.78</v>
      </c>
      <c r="D300">
        <v>9.5</v>
      </c>
      <c r="F300" s="18">
        <f t="shared" si="8"/>
        <v>4.633945205479453</v>
      </c>
      <c r="G300" s="18">
        <f t="shared" si="9"/>
        <v>7.193205479452055</v>
      </c>
    </row>
    <row r="301" spans="2:7" ht="16.5">
      <c r="B301" t="s">
        <v>60</v>
      </c>
      <c r="C301">
        <v>5.58</v>
      </c>
      <c r="D301">
        <v>9.5</v>
      </c>
      <c r="F301" s="18">
        <f t="shared" si="8"/>
        <v>4.642630136986303</v>
      </c>
      <c r="G301" s="18">
        <f t="shared" si="9"/>
        <v>7.296821917808219</v>
      </c>
    </row>
    <row r="302" spans="2:7" ht="16.5">
      <c r="B302" t="s">
        <v>61</v>
      </c>
      <c r="C302">
        <v>5.27</v>
      </c>
      <c r="D302">
        <v>9.5</v>
      </c>
      <c r="F302" s="18">
        <f t="shared" si="8"/>
        <v>4.629342465753426</v>
      </c>
      <c r="G302" s="18">
        <f t="shared" si="9"/>
        <v>7.380246575342466</v>
      </c>
    </row>
    <row r="303" spans="2:7" ht="16.5">
      <c r="B303" t="s">
        <v>62</v>
      </c>
      <c r="C303">
        <v>5.27</v>
      </c>
      <c r="D303">
        <v>9.5</v>
      </c>
      <c r="F303" s="18">
        <f t="shared" si="8"/>
        <v>4.605726027397261</v>
      </c>
      <c r="G303" s="18">
        <f t="shared" si="9"/>
        <v>7.464356164383561</v>
      </c>
    </row>
    <row r="304" spans="2:7" ht="16.5">
      <c r="B304" t="s">
        <v>63</v>
      </c>
      <c r="C304">
        <v>5.16</v>
      </c>
      <c r="D304">
        <v>9.5</v>
      </c>
      <c r="F304" s="18">
        <f t="shared" si="8"/>
        <v>4.615260273972602</v>
      </c>
      <c r="G304" s="18">
        <f t="shared" si="9"/>
        <v>7.594520547945206</v>
      </c>
    </row>
    <row r="305" spans="2:7" ht="16.5">
      <c r="B305" t="s">
        <v>64</v>
      </c>
      <c r="C305">
        <v>5.04</v>
      </c>
      <c r="D305">
        <v>9.5</v>
      </c>
      <c r="F305" s="18">
        <f t="shared" si="8"/>
        <v>4.5892328767123285</v>
      </c>
      <c r="G305" s="18">
        <f t="shared" si="9"/>
        <v>7.678493150684932</v>
      </c>
    </row>
    <row r="306" spans="2:7" ht="16.5">
      <c r="B306" t="s">
        <v>65</v>
      </c>
      <c r="C306">
        <v>5.05</v>
      </c>
      <c r="D306">
        <v>9.5</v>
      </c>
      <c r="F306" s="18">
        <f t="shared" si="8"/>
        <v>4.9733972602739716</v>
      </c>
      <c r="G306" s="18">
        <f t="shared" si="9"/>
        <v>8.414630136986302</v>
      </c>
    </row>
    <row r="307" spans="6:7" s="24" customFormat="1" ht="16.5">
      <c r="F307" s="25">
        <f t="shared" si="8"/>
        <v>5.401753424657534</v>
      </c>
      <c r="G307" s="25">
        <f t="shared" si="9"/>
        <v>9.218821917808219</v>
      </c>
    </row>
    <row r="308" spans="6:7" s="24" customFormat="1" ht="16.5">
      <c r="F308" s="18">
        <f t="shared" si="8"/>
        <v>4.943068493150684</v>
      </c>
      <c r="G308" s="18">
        <f t="shared" si="9"/>
        <v>8.495232876712329</v>
      </c>
    </row>
    <row r="309" spans="1:7" ht="16.5">
      <c r="A309" t="s">
        <v>44</v>
      </c>
      <c r="B309" t="s">
        <v>54</v>
      </c>
      <c r="C309">
        <v>4.42</v>
      </c>
      <c r="D309">
        <v>9.11</v>
      </c>
      <c r="F309" s="18">
        <f t="shared" si="8"/>
        <v>4.491671232876713</v>
      </c>
      <c r="G309" s="18">
        <f t="shared" si="9"/>
        <v>7.784794520547945</v>
      </c>
    </row>
    <row r="310" spans="2:7" ht="16.5">
      <c r="B310" t="s">
        <v>55</v>
      </c>
      <c r="C310">
        <v>3.9</v>
      </c>
      <c r="D310">
        <v>8.57</v>
      </c>
      <c r="F310" s="18">
        <f t="shared" si="8"/>
        <v>4.39627397260274</v>
      </c>
      <c r="G310" s="18">
        <f t="shared" si="9"/>
        <v>7.810657534246575</v>
      </c>
    </row>
    <row r="311" spans="2:7" ht="16.5">
      <c r="B311" t="s">
        <v>56</v>
      </c>
      <c r="C311">
        <v>3.71</v>
      </c>
      <c r="D311">
        <v>8.4</v>
      </c>
      <c r="F311" s="18">
        <f t="shared" si="8"/>
        <v>4.260301369863014</v>
      </c>
      <c r="G311" s="18">
        <f t="shared" si="9"/>
        <v>7.772410958904111</v>
      </c>
    </row>
    <row r="312" spans="2:7" ht="16.5">
      <c r="B312" t="s">
        <v>57</v>
      </c>
      <c r="C312">
        <v>3.39</v>
      </c>
      <c r="D312">
        <v>7.87</v>
      </c>
      <c r="F312" s="18">
        <f t="shared" si="8"/>
        <v>4.0921369863013695</v>
      </c>
      <c r="G312" s="18">
        <f t="shared" si="9"/>
        <v>7.709342465753425</v>
      </c>
    </row>
    <row r="313" spans="2:7" ht="16.5">
      <c r="B313" t="s">
        <v>58</v>
      </c>
      <c r="C313">
        <v>2.92</v>
      </c>
      <c r="D313">
        <v>7.32</v>
      </c>
      <c r="F313" s="18">
        <f t="shared" si="8"/>
        <v>3.8803835616438356</v>
      </c>
      <c r="G313" s="18">
        <f t="shared" si="9"/>
        <v>7.546410958904109</v>
      </c>
    </row>
    <row r="314" spans="2:7" ht="16.5">
      <c r="B314" t="s">
        <v>59</v>
      </c>
      <c r="C314">
        <v>2.73</v>
      </c>
      <c r="D314">
        <v>7</v>
      </c>
      <c r="F314" s="18">
        <f t="shared" si="8"/>
        <v>3.670931506849315</v>
      </c>
      <c r="G314" s="18">
        <f t="shared" si="9"/>
        <v>7.390219178082192</v>
      </c>
    </row>
    <row r="315" spans="2:7" ht="16.5">
      <c r="B315" t="s">
        <v>60</v>
      </c>
      <c r="C315">
        <v>2.56</v>
      </c>
      <c r="D315">
        <v>6.77</v>
      </c>
      <c r="F315" s="18">
        <f t="shared" si="8"/>
        <v>3.4578904109589033</v>
      </c>
      <c r="G315" s="18">
        <f t="shared" si="9"/>
        <v>7.179863013698629</v>
      </c>
    </row>
    <row r="316" spans="2:7" ht="16.5">
      <c r="B316" t="s">
        <v>61</v>
      </c>
      <c r="C316">
        <v>2.34</v>
      </c>
      <c r="D316">
        <v>6.69</v>
      </c>
      <c r="F316" s="18">
        <f t="shared" si="8"/>
        <v>3.2318356164383557</v>
      </c>
      <c r="G316" s="18">
        <f t="shared" si="9"/>
        <v>6.951397260273972</v>
      </c>
    </row>
    <row r="317" spans="2:7" ht="16.5">
      <c r="B317" t="s">
        <v>62</v>
      </c>
      <c r="C317">
        <v>1.73</v>
      </c>
      <c r="D317">
        <v>6.3</v>
      </c>
      <c r="F317" s="18">
        <f t="shared" si="8"/>
        <v>2.9954246575342465</v>
      </c>
      <c r="G317" s="18">
        <f t="shared" si="9"/>
        <v>6.716356164383561</v>
      </c>
    </row>
    <row r="318" spans="2:7" ht="16.5">
      <c r="B318" t="s">
        <v>63</v>
      </c>
      <c r="C318">
        <v>1.02</v>
      </c>
      <c r="D318">
        <v>5.55</v>
      </c>
      <c r="F318" s="18">
        <f t="shared" si="8"/>
        <v>2.745342465753424</v>
      </c>
      <c r="G318" s="18">
        <f t="shared" si="9"/>
        <v>6.499260273972602</v>
      </c>
    </row>
    <row r="319" spans="2:7" ht="16.5">
      <c r="B319" t="s">
        <v>64</v>
      </c>
      <c r="C319">
        <v>0.82</v>
      </c>
      <c r="D319">
        <v>5.31</v>
      </c>
      <c r="F319" s="18">
        <f t="shared" si="8"/>
        <v>2.407506849315068</v>
      </c>
      <c r="G319" s="18">
        <f t="shared" si="9"/>
        <v>6.1684109589041105</v>
      </c>
    </row>
    <row r="320" spans="2:7" ht="16.5">
      <c r="B320" t="s">
        <v>65</v>
      </c>
      <c r="C320">
        <v>1.04</v>
      </c>
      <c r="D320">
        <v>5.17</v>
      </c>
      <c r="F320" s="18">
        <f t="shared" si="8"/>
        <v>2.4451780821917803</v>
      </c>
      <c r="G320" s="18">
        <f t="shared" si="9"/>
        <v>6.548767123287671</v>
      </c>
    </row>
    <row r="321" spans="6:7" s="24" customFormat="1" ht="16.5">
      <c r="F321" s="25">
        <f t="shared" si="8"/>
        <v>2.5413972602739725</v>
      </c>
      <c r="G321" s="25">
        <f t="shared" si="9"/>
        <v>6.996356164383563</v>
      </c>
    </row>
    <row r="322" spans="6:7" s="24" customFormat="1" ht="16.5">
      <c r="F322" s="18">
        <f t="shared" si="8"/>
        <v>2.1706575342465753</v>
      </c>
      <c r="G322" s="18">
        <f t="shared" si="9"/>
        <v>6.2286027397260275</v>
      </c>
    </row>
    <row r="323" spans="1:7" ht="16.5">
      <c r="A323" t="s">
        <v>45</v>
      </c>
      <c r="B323" t="s">
        <v>54</v>
      </c>
      <c r="C323">
        <v>0.92</v>
      </c>
      <c r="D323">
        <v>5.13</v>
      </c>
      <c r="F323" s="18">
        <f t="shared" si="8"/>
        <v>1.8465753424657538</v>
      </c>
      <c r="G323" s="18">
        <f t="shared" si="9"/>
        <v>5.521013698630137</v>
      </c>
    </row>
    <row r="324" spans="2:7" ht="16.5">
      <c r="B324" t="s">
        <v>55</v>
      </c>
      <c r="C324">
        <v>1.09</v>
      </c>
      <c r="D324">
        <v>5.13</v>
      </c>
      <c r="F324" s="18">
        <f t="shared" si="8"/>
        <v>1.615013698630137</v>
      </c>
      <c r="G324" s="18">
        <f t="shared" si="9"/>
        <v>5.249890410958904</v>
      </c>
    </row>
    <row r="325" spans="2:7" ht="16.5">
      <c r="B325" t="s">
        <v>56</v>
      </c>
      <c r="C325">
        <v>1.39</v>
      </c>
      <c r="D325">
        <v>5.13</v>
      </c>
      <c r="F325" s="18">
        <f t="shared" si="8"/>
        <v>1.424109589041096</v>
      </c>
      <c r="G325" s="18">
        <f t="shared" si="9"/>
        <v>5.022191780821918</v>
      </c>
    </row>
    <row r="326" spans="2:7" ht="16.5">
      <c r="B326" t="s">
        <v>57</v>
      </c>
      <c r="C326">
        <v>1.41</v>
      </c>
      <c r="D326">
        <v>5.13</v>
      </c>
      <c r="F326" s="18">
        <f t="shared" si="8"/>
        <v>1.2973150684931507</v>
      </c>
      <c r="G326" s="18">
        <f t="shared" si="9"/>
        <v>4.8398082191780825</v>
      </c>
    </row>
    <row r="327" spans="2:7" ht="16.5">
      <c r="B327" t="s">
        <v>58</v>
      </c>
      <c r="C327">
        <v>1.02</v>
      </c>
      <c r="D327">
        <v>5.13</v>
      </c>
      <c r="F327" s="18">
        <f t="shared" si="8"/>
        <v>1.185013698630137</v>
      </c>
      <c r="G327" s="18">
        <f t="shared" si="9"/>
        <v>4.670027397260275</v>
      </c>
    </row>
    <row r="328" spans="2:7" ht="16.5">
      <c r="B328" t="s">
        <v>59</v>
      </c>
      <c r="C328">
        <v>0.74</v>
      </c>
      <c r="D328">
        <v>5.13</v>
      </c>
      <c r="F328" s="18">
        <f t="shared" si="8"/>
        <v>1.0621095890410959</v>
      </c>
      <c r="G328" s="18">
        <f t="shared" si="9"/>
        <v>4.548767123287671</v>
      </c>
    </row>
    <row r="329" spans="2:7" ht="16.5">
      <c r="B329" t="s">
        <v>60</v>
      </c>
      <c r="C329">
        <v>0.56</v>
      </c>
      <c r="D329">
        <v>5.13</v>
      </c>
      <c r="F329" s="18">
        <f t="shared" si="8"/>
        <v>0.9316986301369863</v>
      </c>
      <c r="G329" s="18">
        <f t="shared" si="9"/>
        <v>4.422821917808219</v>
      </c>
    </row>
    <row r="330" spans="2:7" ht="16.5">
      <c r="B330" t="s">
        <v>61</v>
      </c>
      <c r="C330">
        <v>0.44</v>
      </c>
      <c r="D330">
        <v>5.13</v>
      </c>
      <c r="F330" s="18">
        <f t="shared" si="8"/>
        <v>0.8350136986301369</v>
      </c>
      <c r="G330" s="18">
        <f t="shared" si="9"/>
        <v>4.325534246575343</v>
      </c>
    </row>
    <row r="331" spans="2:7" ht="16.5">
      <c r="B331" t="s">
        <v>62</v>
      </c>
      <c r="C331">
        <v>0.43</v>
      </c>
      <c r="D331">
        <v>5.13</v>
      </c>
      <c r="F331" s="18">
        <f t="shared" si="8"/>
        <v>0.785041095890411</v>
      </c>
      <c r="G331" s="18">
        <f t="shared" si="9"/>
        <v>4.291013698630137</v>
      </c>
    </row>
    <row r="332" spans="2:7" ht="16.5">
      <c r="B332" t="s">
        <v>63</v>
      </c>
      <c r="C332">
        <v>0.48</v>
      </c>
      <c r="D332">
        <v>5.13</v>
      </c>
      <c r="F332" s="18">
        <f t="shared" si="8"/>
        <v>0.7582191780821917</v>
      </c>
      <c r="G332" s="18">
        <f t="shared" si="9"/>
        <v>4.304164383561644</v>
      </c>
    </row>
    <row r="333" spans="2:7" ht="16.5">
      <c r="B333" t="s">
        <v>64</v>
      </c>
      <c r="C333">
        <v>0.3</v>
      </c>
      <c r="D333">
        <v>5.03</v>
      </c>
      <c r="F333" s="18">
        <f t="shared" si="8"/>
        <v>0.7106575342465754</v>
      </c>
      <c r="G333" s="18">
        <f t="shared" si="9"/>
        <v>4.300767123287671</v>
      </c>
    </row>
    <row r="334" spans="2:7" ht="16.5">
      <c r="B334" t="s">
        <v>65</v>
      </c>
      <c r="C334">
        <v>0.25</v>
      </c>
      <c r="D334">
        <v>5</v>
      </c>
      <c r="F334" s="18">
        <f t="shared" si="8"/>
        <v>0.7290136986301371</v>
      </c>
      <c r="G334" s="18">
        <f t="shared" si="9"/>
        <v>4.6858082191780825</v>
      </c>
    </row>
    <row r="335" spans="6:7" s="24" customFormat="1" ht="16.5">
      <c r="F335" s="25">
        <f t="shared" si="8"/>
        <v>0.750082191780822</v>
      </c>
      <c r="G335" s="25">
        <f t="shared" si="9"/>
        <v>5.110739726027398</v>
      </c>
    </row>
    <row r="336" spans="6:7" s="24" customFormat="1" ht="16.5">
      <c r="F336" s="18">
        <f t="shared" si="8"/>
        <v>0.6710410958904109</v>
      </c>
      <c r="G336" s="18">
        <f t="shared" si="9"/>
        <v>4.675123287671233</v>
      </c>
    </row>
    <row r="337" spans="1:7" ht="16.5">
      <c r="A337" t="s">
        <v>46</v>
      </c>
      <c r="B337" t="s">
        <v>54</v>
      </c>
      <c r="C337">
        <v>0.21</v>
      </c>
      <c r="D337">
        <v>5</v>
      </c>
      <c r="F337" s="18">
        <f t="shared" si="8"/>
        <v>0.5805753424657534</v>
      </c>
      <c r="G337" s="18">
        <f t="shared" si="9"/>
        <v>4.253397260273973</v>
      </c>
    </row>
    <row r="338" spans="2:7" ht="16.5">
      <c r="B338" t="s">
        <v>55</v>
      </c>
      <c r="C338">
        <v>0.19</v>
      </c>
      <c r="D338">
        <v>5</v>
      </c>
      <c r="F338" s="18">
        <f t="shared" si="8"/>
        <v>0.4842191780821918</v>
      </c>
      <c r="G338" s="18">
        <f t="shared" si="9"/>
        <v>4.242438356164383</v>
      </c>
    </row>
    <row r="339" spans="2:7" ht="16.5">
      <c r="B339" t="s">
        <v>56</v>
      </c>
      <c r="C339">
        <v>0.17</v>
      </c>
      <c r="D339">
        <v>5</v>
      </c>
      <c r="F339" s="18">
        <f t="shared" si="8"/>
        <v>0.38320547945205474</v>
      </c>
      <c r="G339" s="18">
        <f t="shared" si="9"/>
        <v>4.2313972602739724</v>
      </c>
    </row>
    <row r="340" spans="2:7" ht="16.5">
      <c r="B340" t="s">
        <v>57</v>
      </c>
      <c r="C340">
        <v>0.17</v>
      </c>
      <c r="D340">
        <v>5</v>
      </c>
      <c r="F340" s="18">
        <f t="shared" si="8"/>
        <v>0.31306849315068497</v>
      </c>
      <c r="G340" s="18">
        <f t="shared" si="9"/>
        <v>4.2206301369863</v>
      </c>
    </row>
    <row r="341" spans="2:7" ht="16.5">
      <c r="B341" t="s">
        <v>58</v>
      </c>
      <c r="C341">
        <v>0.14</v>
      </c>
      <c r="D341">
        <v>5</v>
      </c>
      <c r="F341" s="18">
        <f t="shared" si="8"/>
        <v>0.2651232876712329</v>
      </c>
      <c r="G341" s="18">
        <f t="shared" si="9"/>
        <v>4.195972602739726</v>
      </c>
    </row>
    <row r="342" spans="2:7" ht="16.5">
      <c r="B342" t="s">
        <v>59</v>
      </c>
      <c r="C342">
        <v>0.1</v>
      </c>
      <c r="D342">
        <v>5</v>
      </c>
      <c r="F342" s="18">
        <f t="shared" si="8"/>
        <v>0.2307671232876712</v>
      </c>
      <c r="G342" s="18">
        <f t="shared" si="9"/>
        <v>4.198904109589041</v>
      </c>
    </row>
    <row r="343" spans="2:7" ht="16.5">
      <c r="B343" t="s">
        <v>60</v>
      </c>
      <c r="C343">
        <v>0.1</v>
      </c>
      <c r="D343">
        <v>5</v>
      </c>
      <c r="F343" s="18">
        <f t="shared" si="8"/>
        <v>0.20175342465753424</v>
      </c>
      <c r="G343" s="18">
        <f t="shared" si="9"/>
        <v>4.187945205479452</v>
      </c>
    </row>
    <row r="344" spans="2:7" ht="16.5">
      <c r="B344" t="s">
        <v>61</v>
      </c>
      <c r="C344">
        <v>0.12</v>
      </c>
      <c r="D344">
        <v>5</v>
      </c>
      <c r="F344" s="18">
        <f t="shared" si="8"/>
        <v>0.17542465753424658</v>
      </c>
      <c r="G344" s="18">
        <f t="shared" si="9"/>
        <v>4.17772602739726</v>
      </c>
    </row>
    <row r="345" spans="2:7" ht="16.5">
      <c r="B345" t="s">
        <v>62</v>
      </c>
      <c r="C345">
        <v>0.1</v>
      </c>
      <c r="D345">
        <v>5</v>
      </c>
      <c r="F345" s="18">
        <f t="shared" si="8"/>
        <v>0.1453972602739726</v>
      </c>
      <c r="G345" s="18">
        <f t="shared" si="9"/>
        <v>4.166931506849315</v>
      </c>
    </row>
    <row r="346" spans="2:7" ht="16.5">
      <c r="B346" t="s">
        <v>63</v>
      </c>
      <c r="C346">
        <v>0.05</v>
      </c>
      <c r="D346">
        <v>5</v>
      </c>
      <c r="F346" s="18">
        <f t="shared" si="8"/>
        <v>0.13000000000000003</v>
      </c>
      <c r="G346" s="18">
        <f t="shared" si="9"/>
        <v>4.191780821917808</v>
      </c>
    </row>
    <row r="347" spans="2:7" ht="16.5">
      <c r="B347" t="s">
        <v>64</v>
      </c>
      <c r="C347">
        <v>0.05</v>
      </c>
      <c r="D347">
        <v>5</v>
      </c>
      <c r="F347" s="18">
        <f t="shared" si="8"/>
        <v>0.11312328767123288</v>
      </c>
      <c r="G347" s="18">
        <f t="shared" si="9"/>
        <v>4.191780821917808</v>
      </c>
    </row>
    <row r="348" spans="2:7" ht="16.5">
      <c r="B348" t="s">
        <v>65</v>
      </c>
      <c r="C348">
        <v>0.04</v>
      </c>
      <c r="D348">
        <v>5</v>
      </c>
      <c r="F348" s="18">
        <f aca="true" t="shared" si="10" ref="F348:F411">(C336*31+C337*28+C338*31+C339*30+C340*31+C341*30+C342*31+C343*31+C344*30+C345*31+C346*30+C347*31)/365</f>
        <v>0.11586301369863014</v>
      </c>
      <c r="G348" s="18">
        <f aca="true" t="shared" si="11" ref="G348:G411">(D336*31+D337*28+D338*31+D339*30+D340*31+D341*30+D342*31+D343*31+D344*30+D345*31+D346*30+D347*31)/365</f>
        <v>4.575342465753424</v>
      </c>
    </row>
    <row r="349" spans="6:7" s="24" customFormat="1" ht="16.5">
      <c r="F349" s="25">
        <f t="shared" si="10"/>
        <v>0.11958904109589041</v>
      </c>
      <c r="G349" s="25">
        <f t="shared" si="11"/>
        <v>5</v>
      </c>
    </row>
    <row r="350" spans="6:7" s="24" customFormat="1" ht="16.5">
      <c r="F350" s="18">
        <f t="shared" si="10"/>
        <v>0.10216438356164384</v>
      </c>
      <c r="G350" s="18">
        <f t="shared" si="11"/>
        <v>4.575342465753424</v>
      </c>
    </row>
    <row r="351" spans="1:7" ht="16.5">
      <c r="A351" t="s">
        <v>47</v>
      </c>
      <c r="B351" t="s">
        <v>54</v>
      </c>
      <c r="C351">
        <v>0.03</v>
      </c>
      <c r="D351">
        <v>5</v>
      </c>
      <c r="F351" s="18">
        <f t="shared" si="10"/>
        <v>0.08619178082191781</v>
      </c>
      <c r="G351" s="18">
        <f t="shared" si="11"/>
        <v>4.164383561643835</v>
      </c>
    </row>
    <row r="352" spans="2:7" ht="16.5">
      <c r="B352" t="s">
        <v>55</v>
      </c>
      <c r="C352">
        <v>0.04</v>
      </c>
      <c r="D352">
        <v>5</v>
      </c>
      <c r="F352" s="18">
        <f t="shared" si="10"/>
        <v>0.07463013698630137</v>
      </c>
      <c r="G352" s="18">
        <f t="shared" si="11"/>
        <v>4.164383561643835</v>
      </c>
    </row>
    <row r="353" spans="2:7" ht="16.5">
      <c r="B353" t="s">
        <v>56</v>
      </c>
      <c r="C353">
        <v>0.04</v>
      </c>
      <c r="D353">
        <v>5</v>
      </c>
      <c r="F353" s="18">
        <f t="shared" si="10"/>
        <v>0.06402739726027397</v>
      </c>
      <c r="G353" s="18">
        <f t="shared" si="11"/>
        <v>4.164383561643835</v>
      </c>
    </row>
    <row r="354" spans="2:7" ht="16.5">
      <c r="B354" t="s">
        <v>57</v>
      </c>
      <c r="C354">
        <v>0.05</v>
      </c>
      <c r="D354">
        <v>5</v>
      </c>
      <c r="F354" s="18">
        <f t="shared" si="10"/>
        <v>0.05556164383561643</v>
      </c>
      <c r="G354" s="18">
        <f t="shared" si="11"/>
        <v>4.164383561643835</v>
      </c>
    </row>
    <row r="355" spans="2:7" ht="16.5">
      <c r="B355" t="s">
        <v>58</v>
      </c>
      <c r="C355">
        <v>0.18</v>
      </c>
      <c r="D355">
        <v>5</v>
      </c>
      <c r="F355" s="18">
        <f t="shared" si="10"/>
        <v>0.051232876712328776</v>
      </c>
      <c r="G355" s="18">
        <f t="shared" si="11"/>
        <v>4.1506849315068495</v>
      </c>
    </row>
    <row r="356" spans="2:7" ht="16.5">
      <c r="B356" t="s">
        <v>59</v>
      </c>
      <c r="C356">
        <v>0.23</v>
      </c>
      <c r="D356">
        <v>5</v>
      </c>
      <c r="F356" s="18">
        <f t="shared" si="10"/>
        <v>0.058246575342465745</v>
      </c>
      <c r="G356" s="18">
        <f t="shared" si="11"/>
        <v>4.164383561643835</v>
      </c>
    </row>
    <row r="357" spans="2:7" ht="16.5">
      <c r="B357" t="s">
        <v>60</v>
      </c>
      <c r="C357">
        <v>0.25</v>
      </c>
      <c r="D357">
        <v>5</v>
      </c>
      <c r="F357" s="18">
        <f t="shared" si="10"/>
        <v>0.06767123287671233</v>
      </c>
      <c r="G357" s="18">
        <f t="shared" si="11"/>
        <v>4.164383561643835</v>
      </c>
    </row>
    <row r="358" spans="2:7" ht="16.5">
      <c r="B358" t="s">
        <v>61</v>
      </c>
      <c r="C358">
        <v>0.51</v>
      </c>
      <c r="D358">
        <v>5</v>
      </c>
      <c r="F358" s="18">
        <f t="shared" si="10"/>
        <v>0.08027397260273973</v>
      </c>
      <c r="G358" s="18">
        <f t="shared" si="11"/>
        <v>4.164383561643835</v>
      </c>
    </row>
    <row r="359" spans="2:7" ht="16.5">
      <c r="B359" t="s">
        <v>62</v>
      </c>
      <c r="C359">
        <v>0.53</v>
      </c>
      <c r="D359">
        <v>5.03</v>
      </c>
      <c r="F359" s="18">
        <f t="shared" si="10"/>
        <v>0.11898630136986302</v>
      </c>
      <c r="G359" s="18">
        <f t="shared" si="11"/>
        <v>4.164383561643835</v>
      </c>
    </row>
    <row r="360" spans="2:7" ht="16.5">
      <c r="B360" t="s">
        <v>63</v>
      </c>
      <c r="C360">
        <v>0.51</v>
      </c>
      <c r="D360">
        <v>5.13</v>
      </c>
      <c r="F360" s="18">
        <f t="shared" si="10"/>
        <v>0.15915068493150683</v>
      </c>
      <c r="G360" s="18">
        <f t="shared" si="11"/>
        <v>4.194328767123288</v>
      </c>
    </row>
    <row r="361" spans="2:7" ht="16.5">
      <c r="B361" t="s">
        <v>64</v>
      </c>
      <c r="C361">
        <v>0.41</v>
      </c>
      <c r="D361">
        <v>5.05</v>
      </c>
      <c r="F361" s="18">
        <f t="shared" si="10"/>
        <v>0.1989041095890411</v>
      </c>
      <c r="G361" s="18">
        <f t="shared" si="11"/>
        <v>4.205287671232877</v>
      </c>
    </row>
    <row r="362" spans="2:7" ht="16.5">
      <c r="B362" t="s">
        <v>65</v>
      </c>
      <c r="C362">
        <v>0.41</v>
      </c>
      <c r="D362">
        <v>5</v>
      </c>
      <c r="F362" s="18">
        <f t="shared" si="10"/>
        <v>0.23246575342465753</v>
      </c>
      <c r="G362" s="18">
        <f t="shared" si="11"/>
        <v>4.5928219178082195</v>
      </c>
    </row>
    <row r="363" spans="6:7" s="24" customFormat="1" ht="16.5">
      <c r="F363" s="25">
        <f t="shared" si="10"/>
        <v>0.2672602739726027</v>
      </c>
      <c r="G363" s="25">
        <f t="shared" si="11"/>
        <v>5.017616438356165</v>
      </c>
    </row>
    <row r="364" spans="6:7" s="24" customFormat="1" ht="16.5">
      <c r="F364" s="18">
        <f t="shared" si="10"/>
        <v>0.26435616438356163</v>
      </c>
      <c r="G364" s="18">
        <f t="shared" si="11"/>
        <v>4.5928219178082195</v>
      </c>
    </row>
    <row r="365" spans="1:7" ht="16.5">
      <c r="A365" t="s">
        <v>48</v>
      </c>
      <c r="B365" t="s">
        <v>54</v>
      </c>
      <c r="C365">
        <v>0.42</v>
      </c>
      <c r="D365">
        <v>5</v>
      </c>
      <c r="F365" s="18">
        <f t="shared" si="10"/>
        <v>0.26142465753424654</v>
      </c>
      <c r="G365" s="18">
        <f t="shared" si="11"/>
        <v>4.182082191780822</v>
      </c>
    </row>
    <row r="366" spans="2:7" ht="16.5">
      <c r="B366" t="s">
        <v>55</v>
      </c>
      <c r="C366">
        <v>0.61</v>
      </c>
      <c r="D366">
        <v>5</v>
      </c>
      <c r="F366" s="18">
        <f t="shared" si="10"/>
        <v>0.29252054794520543</v>
      </c>
      <c r="G366" s="18">
        <f t="shared" si="11"/>
        <v>4.18213698630137</v>
      </c>
    </row>
    <row r="367" spans="2:7" ht="16.5">
      <c r="B367" t="s">
        <v>56</v>
      </c>
      <c r="C367">
        <v>0.8</v>
      </c>
      <c r="D367">
        <v>5.09</v>
      </c>
      <c r="F367" s="18">
        <f t="shared" si="10"/>
        <v>0.33898630136986296</v>
      </c>
      <c r="G367" s="18">
        <f t="shared" si="11"/>
        <v>4.181863013698631</v>
      </c>
    </row>
    <row r="368" spans="2:7" ht="16.5">
      <c r="B368" t="s">
        <v>57</v>
      </c>
      <c r="C368">
        <v>1.13</v>
      </c>
      <c r="D368">
        <v>5.25</v>
      </c>
      <c r="F368" s="18">
        <f t="shared" si="10"/>
        <v>0.39117808219178085</v>
      </c>
      <c r="G368" s="18">
        <f t="shared" si="11"/>
        <v>4.189643835616438</v>
      </c>
    </row>
    <row r="369" spans="2:7" ht="16.5">
      <c r="B369" t="s">
        <v>58</v>
      </c>
      <c r="C369">
        <v>1.3</v>
      </c>
      <c r="D369">
        <v>5.4</v>
      </c>
      <c r="F369" s="18">
        <f t="shared" si="10"/>
        <v>0.4638630136986301</v>
      </c>
      <c r="G369" s="18">
        <f t="shared" si="11"/>
        <v>4.196794520547946</v>
      </c>
    </row>
    <row r="370" spans="2:7" ht="16.5">
      <c r="B370" t="s">
        <v>59</v>
      </c>
      <c r="C370">
        <v>1.52</v>
      </c>
      <c r="D370">
        <v>5.75</v>
      </c>
      <c r="F370" s="18">
        <f t="shared" si="10"/>
        <v>0.5528493150684931</v>
      </c>
      <c r="G370" s="18">
        <f t="shared" si="11"/>
        <v>4.244</v>
      </c>
    </row>
    <row r="371" spans="2:7" ht="16.5">
      <c r="B371" t="s">
        <v>60</v>
      </c>
      <c r="C371">
        <v>1.95</v>
      </c>
      <c r="D371">
        <v>6.27</v>
      </c>
      <c r="F371" s="18">
        <f t="shared" si="10"/>
        <v>0.6378082191780822</v>
      </c>
      <c r="G371" s="18">
        <f t="shared" si="11"/>
        <v>4.306356164383561</v>
      </c>
    </row>
    <row r="372" spans="2:7" ht="16.5">
      <c r="B372" t="s">
        <v>61</v>
      </c>
      <c r="C372">
        <v>2.14</v>
      </c>
      <c r="D372">
        <v>6.67</v>
      </c>
      <c r="F372" s="18">
        <f t="shared" si="10"/>
        <v>0.7576986301369864</v>
      </c>
      <c r="G372" s="18">
        <f t="shared" si="11"/>
        <v>4.410931506849315</v>
      </c>
    </row>
    <row r="373" spans="2:7" ht="16.5">
      <c r="B373" t="s">
        <v>62</v>
      </c>
      <c r="C373">
        <v>2.27</v>
      </c>
      <c r="D373">
        <v>6.82</v>
      </c>
      <c r="F373" s="18">
        <f t="shared" si="10"/>
        <v>0.8939726027397259</v>
      </c>
      <c r="G373" s="18">
        <f t="shared" si="11"/>
        <v>4.5403013698630135</v>
      </c>
    </row>
    <row r="374" spans="2:7" ht="16.5">
      <c r="B374" t="s">
        <v>63</v>
      </c>
      <c r="C374">
        <v>2.61</v>
      </c>
      <c r="D374">
        <v>7</v>
      </c>
      <c r="F374" s="18">
        <f t="shared" si="10"/>
        <v>1.0525205479452056</v>
      </c>
      <c r="G374" s="18">
        <f t="shared" si="11"/>
        <v>4.71572602739726</v>
      </c>
    </row>
    <row r="375" spans="2:7" ht="16.5">
      <c r="B375" t="s">
        <v>64</v>
      </c>
      <c r="C375">
        <v>2.94</v>
      </c>
      <c r="D375">
        <v>7.47</v>
      </c>
      <c r="F375" s="18">
        <f t="shared" si="10"/>
        <v>1.2364109589041095</v>
      </c>
      <c r="G375" s="18">
        <f t="shared" si="11"/>
        <v>4.88331506849315</v>
      </c>
    </row>
    <row r="376" spans="2:7" ht="16.5">
      <c r="B376" t="s">
        <v>65</v>
      </c>
      <c r="C376">
        <v>3.02</v>
      </c>
      <c r="D376">
        <v>7.64</v>
      </c>
      <c r="F376" s="18">
        <f t="shared" si="10"/>
        <v>1.4802191780821916</v>
      </c>
      <c r="G376" s="18">
        <f t="shared" si="11"/>
        <v>5.474410958904109</v>
      </c>
    </row>
    <row r="377" spans="6:7" s="24" customFormat="1" ht="16.5">
      <c r="F377" s="25">
        <f t="shared" si="10"/>
        <v>1.7323835616438357</v>
      </c>
      <c r="G377" s="25">
        <f t="shared" si="11"/>
        <v>6.1201917808219175</v>
      </c>
    </row>
    <row r="378" spans="6:7" s="24" customFormat="1" ht="16.5">
      <c r="F378" s="18">
        <f t="shared" si="10"/>
        <v>1.6923561643835618</v>
      </c>
      <c r="G378" s="18">
        <f t="shared" si="11"/>
        <v>5.692</v>
      </c>
    </row>
    <row r="379" spans="1:7" ht="16.5">
      <c r="A379" t="s">
        <v>49</v>
      </c>
      <c r="B379" t="s">
        <v>54</v>
      </c>
      <c r="C379">
        <v>3.03</v>
      </c>
      <c r="D379">
        <v>7.75</v>
      </c>
      <c r="F379" s="18">
        <f t="shared" si="10"/>
        <v>1.6440821917808217</v>
      </c>
      <c r="G379" s="18">
        <f t="shared" si="11"/>
        <v>5.283616438356164</v>
      </c>
    </row>
    <row r="380" spans="2:7" ht="16.5">
      <c r="B380" t="s">
        <v>55</v>
      </c>
      <c r="C380">
        <v>3.03</v>
      </c>
      <c r="D380">
        <v>7.75</v>
      </c>
      <c r="F380" s="18">
        <f t="shared" si="10"/>
        <v>1.8303287671232875</v>
      </c>
      <c r="G380" s="18">
        <f t="shared" si="11"/>
        <v>5.506</v>
      </c>
    </row>
    <row r="381" spans="2:7" ht="16.5">
      <c r="B381" t="s">
        <v>56</v>
      </c>
      <c r="C381">
        <v>3.06</v>
      </c>
      <c r="D381">
        <v>7.77</v>
      </c>
      <c r="F381" s="18">
        <f t="shared" si="10"/>
        <v>1.9884109589041095</v>
      </c>
      <c r="G381" s="18">
        <f t="shared" si="11"/>
        <v>5.713561643835616</v>
      </c>
    </row>
    <row r="382" spans="2:7" ht="16.5">
      <c r="B382" t="s">
        <v>57</v>
      </c>
      <c r="C382">
        <v>3.08</v>
      </c>
      <c r="D382">
        <v>8</v>
      </c>
      <c r="F382" s="18">
        <f t="shared" si="10"/>
        <v>2.1330958904109587</v>
      </c>
      <c r="G382" s="18">
        <f t="shared" si="11"/>
        <v>5.908876712328767</v>
      </c>
    </row>
    <row r="383" spans="2:7" ht="16.5">
      <c r="B383" t="s">
        <v>58</v>
      </c>
      <c r="C383">
        <v>3.08</v>
      </c>
      <c r="D383">
        <v>8</v>
      </c>
      <c r="F383" s="18">
        <f t="shared" si="10"/>
        <v>2.2544931506849313</v>
      </c>
      <c r="G383" s="18">
        <f t="shared" si="11"/>
        <v>6.074438356164384</v>
      </c>
    </row>
    <row r="384" spans="2:7" ht="16.5">
      <c r="B384" t="s">
        <v>59</v>
      </c>
      <c r="C384">
        <v>3.1</v>
      </c>
      <c r="D384">
        <v>8</v>
      </c>
      <c r="F384" s="18">
        <f t="shared" si="10"/>
        <v>2.356712328767123</v>
      </c>
      <c r="G384" s="18">
        <f t="shared" si="11"/>
        <v>6.239150684931507</v>
      </c>
    </row>
    <row r="385" spans="2:7" ht="16.5">
      <c r="B385" t="s">
        <v>60</v>
      </c>
      <c r="C385">
        <v>3.07</v>
      </c>
      <c r="D385">
        <v>8</v>
      </c>
      <c r="F385" s="18">
        <f t="shared" si="10"/>
        <v>2.4351506849315068</v>
      </c>
      <c r="G385" s="18">
        <f t="shared" si="11"/>
        <v>6.350109589041096</v>
      </c>
    </row>
    <row r="386" spans="2:7" ht="16.5">
      <c r="B386" t="s">
        <v>61</v>
      </c>
      <c r="C386">
        <v>3.05</v>
      </c>
      <c r="D386">
        <v>8</v>
      </c>
      <c r="F386" s="18">
        <f t="shared" si="10"/>
        <v>2.5002465753424654</v>
      </c>
      <c r="G386" s="18">
        <f t="shared" si="11"/>
        <v>6.445534246575342</v>
      </c>
    </row>
    <row r="387" spans="2:7" ht="16.5">
      <c r="B387" t="s">
        <v>62</v>
      </c>
      <c r="C387">
        <v>3.05</v>
      </c>
      <c r="D387">
        <v>8</v>
      </c>
      <c r="F387" s="18">
        <f t="shared" si="10"/>
        <v>2.537041095890411</v>
      </c>
      <c r="G387" s="18">
        <f t="shared" si="11"/>
        <v>6.529068493150684</v>
      </c>
    </row>
    <row r="388" spans="2:7" ht="16.5">
      <c r="B388" t="s">
        <v>63</v>
      </c>
      <c r="C388">
        <v>3.05</v>
      </c>
      <c r="D388">
        <v>8</v>
      </c>
      <c r="F388" s="18">
        <f t="shared" si="10"/>
        <v>2.562821917808219</v>
      </c>
      <c r="G388" s="18">
        <f t="shared" si="11"/>
        <v>6.61558904109589</v>
      </c>
    </row>
    <row r="389" spans="2:7" ht="16.5">
      <c r="B389" t="s">
        <v>64</v>
      </c>
      <c r="C389">
        <v>2.86</v>
      </c>
      <c r="D389">
        <v>7.8</v>
      </c>
      <c r="F389" s="18">
        <f t="shared" si="10"/>
        <v>2.5653972602739725</v>
      </c>
      <c r="G389" s="18">
        <f t="shared" si="11"/>
        <v>6.645534246575342</v>
      </c>
    </row>
    <row r="390" spans="2:7" ht="16.5">
      <c r="B390" t="s">
        <v>65</v>
      </c>
      <c r="C390">
        <v>2.8</v>
      </c>
      <c r="D390">
        <v>7.75</v>
      </c>
      <c r="F390" s="18">
        <f t="shared" si="10"/>
        <v>2.7833698630136987</v>
      </c>
      <c r="G390" s="18">
        <f t="shared" si="11"/>
        <v>7.244246575342466</v>
      </c>
    </row>
    <row r="391" spans="6:7" s="24" customFormat="1" ht="16.5">
      <c r="F391" s="25">
        <f t="shared" si="10"/>
        <v>3.02158904109589</v>
      </c>
      <c r="G391" s="25">
        <f t="shared" si="11"/>
        <v>7.902383561643835</v>
      </c>
    </row>
    <row r="392" spans="6:7" s="24" customFormat="1" ht="16.5">
      <c r="F392" s="18">
        <f t="shared" si="10"/>
        <v>2.7642465753424657</v>
      </c>
      <c r="G392" s="18">
        <f t="shared" si="11"/>
        <v>7.2441369863013705</v>
      </c>
    </row>
    <row r="393" spans="1:7" ht="16.5">
      <c r="A393" t="s">
        <v>50</v>
      </c>
      <c r="B393" t="s">
        <v>54</v>
      </c>
      <c r="C393">
        <v>2.81</v>
      </c>
      <c r="D393">
        <v>7.75</v>
      </c>
      <c r="F393" s="18">
        <f t="shared" si="10"/>
        <v>2.5149315068493148</v>
      </c>
      <c r="G393" s="18">
        <f t="shared" si="11"/>
        <v>6.605808219178082</v>
      </c>
    </row>
    <row r="394" spans="2:7" ht="16.5">
      <c r="B394" t="s">
        <v>55</v>
      </c>
      <c r="C394">
        <v>2.84</v>
      </c>
      <c r="D394">
        <v>7.75</v>
      </c>
      <c r="F394" s="18">
        <f t="shared" si="10"/>
        <v>2.4939452054794518</v>
      </c>
      <c r="G394" s="18">
        <f t="shared" si="11"/>
        <v>6.604246575342466</v>
      </c>
    </row>
    <row r="395" spans="2:7" ht="16.5">
      <c r="B395" t="s">
        <v>56</v>
      </c>
      <c r="C395">
        <v>2.82</v>
      </c>
      <c r="D395">
        <v>7.75</v>
      </c>
      <c r="F395" s="18">
        <f t="shared" si="10"/>
        <v>2.4734246575342462</v>
      </c>
      <c r="G395" s="18">
        <f t="shared" si="11"/>
        <v>6.583013698630137</v>
      </c>
    </row>
    <row r="396" spans="2:7" ht="16.5">
      <c r="B396" t="s">
        <v>57</v>
      </c>
      <c r="C396">
        <v>2.82</v>
      </c>
      <c r="D396">
        <v>7.75</v>
      </c>
      <c r="F396" s="18">
        <f t="shared" si="10"/>
        <v>2.4520273972602737</v>
      </c>
      <c r="G396" s="18">
        <f t="shared" si="11"/>
        <v>6.5623287671232875</v>
      </c>
    </row>
    <row r="397" spans="2:7" ht="16.5">
      <c r="B397" t="s">
        <v>58</v>
      </c>
      <c r="C397">
        <v>2.85</v>
      </c>
      <c r="D397">
        <v>7.75</v>
      </c>
      <c r="F397" s="18">
        <f t="shared" si="10"/>
        <v>2.420931506849315</v>
      </c>
      <c r="G397" s="18">
        <f t="shared" si="11"/>
        <v>6.5200000000000005</v>
      </c>
    </row>
    <row r="398" spans="2:7" ht="16.5">
      <c r="B398" t="s">
        <v>59</v>
      </c>
      <c r="C398">
        <v>2.9</v>
      </c>
      <c r="D398">
        <v>7.75</v>
      </c>
      <c r="F398" s="18">
        <f t="shared" si="10"/>
        <v>2.410356164383562</v>
      </c>
      <c r="G398" s="18">
        <f t="shared" si="11"/>
        <v>6.52054794520548</v>
      </c>
    </row>
    <row r="399" spans="2:7" ht="16.5">
      <c r="B399" t="s">
        <v>60</v>
      </c>
      <c r="C399">
        <v>2.89</v>
      </c>
      <c r="D399">
        <v>7.75</v>
      </c>
      <c r="F399" s="18">
        <f t="shared" si="10"/>
        <v>2.3977534246575343</v>
      </c>
      <c r="G399" s="18">
        <f t="shared" si="11"/>
        <v>6.499452054794521</v>
      </c>
    </row>
    <row r="400" spans="2:7" ht="16.5">
      <c r="B400" t="s">
        <v>61</v>
      </c>
      <c r="C400">
        <v>2.89</v>
      </c>
      <c r="D400">
        <v>7.75</v>
      </c>
      <c r="F400" s="18">
        <f t="shared" si="10"/>
        <v>2.3855616438356164</v>
      </c>
      <c r="G400" s="18">
        <f t="shared" si="11"/>
        <v>6.479863013698631</v>
      </c>
    </row>
    <row r="401" spans="2:7" ht="16.5">
      <c r="B401" t="s">
        <v>62</v>
      </c>
      <c r="C401">
        <v>2.87</v>
      </c>
      <c r="D401">
        <v>7.66</v>
      </c>
      <c r="F401" s="18">
        <f t="shared" si="10"/>
        <v>2.372328767123288</v>
      </c>
      <c r="G401" s="18">
        <f t="shared" si="11"/>
        <v>6.459041095890411</v>
      </c>
    </row>
    <row r="402" spans="2:7" ht="16.5">
      <c r="B402" t="s">
        <v>63</v>
      </c>
      <c r="C402">
        <v>2.8</v>
      </c>
      <c r="D402">
        <v>7.5</v>
      </c>
      <c r="F402" s="18">
        <f t="shared" si="10"/>
        <v>2.38841095890411</v>
      </c>
      <c r="G402" s="18">
        <f t="shared" si="11"/>
        <v>6.4896164383561645</v>
      </c>
    </row>
    <row r="403" spans="2:7" ht="16.5">
      <c r="B403" t="s">
        <v>64</v>
      </c>
      <c r="C403">
        <v>2.55</v>
      </c>
      <c r="D403">
        <v>7.1</v>
      </c>
      <c r="F403" s="18">
        <f t="shared" si="10"/>
        <v>2.38841095890411</v>
      </c>
      <c r="G403" s="18">
        <f t="shared" si="11"/>
        <v>6.4686301369863015</v>
      </c>
    </row>
    <row r="404" spans="2:7" ht="16.5">
      <c r="B404" t="s">
        <v>65</v>
      </c>
      <c r="C404">
        <v>2.52</v>
      </c>
      <c r="D404">
        <v>6.85</v>
      </c>
      <c r="F404" s="18">
        <f t="shared" si="10"/>
        <v>2.582054794520548</v>
      </c>
      <c r="G404" s="18">
        <f t="shared" si="11"/>
        <v>7.008383561643836</v>
      </c>
    </row>
    <row r="405" spans="6:7" s="24" customFormat="1" ht="16.5">
      <c r="F405" s="25">
        <f t="shared" si="10"/>
        <v>2.7964383561643835</v>
      </c>
      <c r="G405" s="25">
        <f t="shared" si="11"/>
        <v>7.591506849315069</v>
      </c>
    </row>
    <row r="406" spans="6:7" s="24" customFormat="1" ht="16.5">
      <c r="F406" s="18">
        <f t="shared" si="10"/>
        <v>2.558164383561644</v>
      </c>
      <c r="G406" s="18">
        <f t="shared" si="11"/>
        <v>6.93441095890411</v>
      </c>
    </row>
    <row r="407" spans="1:7" ht="16.5">
      <c r="A407" t="s">
        <v>51</v>
      </c>
      <c r="B407" t="s">
        <v>54</v>
      </c>
      <c r="C407">
        <v>1.96</v>
      </c>
      <c r="D407">
        <v>6.56</v>
      </c>
      <c r="F407" s="18">
        <f t="shared" si="10"/>
        <v>2.3244109589041098</v>
      </c>
      <c r="G407" s="18">
        <f t="shared" si="11"/>
        <v>6.296054794520548</v>
      </c>
    </row>
    <row r="408" spans="2:7" ht="16.5">
      <c r="B408" t="s">
        <v>55</v>
      </c>
      <c r="C408">
        <v>1.18</v>
      </c>
      <c r="D408">
        <v>5.75</v>
      </c>
      <c r="F408" s="18">
        <f t="shared" si="10"/>
        <v>2.2512876712328764</v>
      </c>
      <c r="G408" s="18">
        <f t="shared" si="11"/>
        <v>6.1959178082191775</v>
      </c>
    </row>
    <row r="409" spans="2:7" ht="16.5">
      <c r="B409" t="s">
        <v>56</v>
      </c>
      <c r="C409">
        <v>0.95</v>
      </c>
      <c r="D409">
        <v>5.56</v>
      </c>
      <c r="F409" s="18">
        <f t="shared" si="10"/>
        <v>2.1133150684931503</v>
      </c>
      <c r="G409" s="18">
        <f t="shared" si="11"/>
        <v>6.027287671232877</v>
      </c>
    </row>
    <row r="410" spans="2:7" ht="16.5">
      <c r="B410" t="s">
        <v>57</v>
      </c>
      <c r="C410">
        <v>0.75</v>
      </c>
      <c r="D410">
        <v>5.25</v>
      </c>
      <c r="F410" s="18">
        <f t="shared" si="10"/>
        <v>1.9549041095890414</v>
      </c>
      <c r="G410" s="18">
        <f t="shared" si="11"/>
        <v>5.844849315068493</v>
      </c>
    </row>
    <row r="411" spans="2:7" ht="16.5">
      <c r="B411" t="s">
        <v>58</v>
      </c>
      <c r="C411">
        <v>0.78</v>
      </c>
      <c r="D411">
        <v>5.25</v>
      </c>
      <c r="F411" s="18">
        <f t="shared" si="10"/>
        <v>1.7678356164383562</v>
      </c>
      <c r="G411" s="18">
        <f t="shared" si="11"/>
        <v>5.616191780821917</v>
      </c>
    </row>
    <row r="412" spans="2:7" ht="16.5">
      <c r="B412" t="s">
        <v>59</v>
      </c>
      <c r="C412">
        <v>0.86</v>
      </c>
      <c r="D412">
        <v>5.25</v>
      </c>
      <c r="F412" s="18">
        <f aca="true" t="shared" si="12" ref="F412:F447">(C400*31+C401*28+C402*31+C403*30+C404*31+C405*30+C406*31+C407*31+C408*30+C409*31+C410*30+C411*31)/365</f>
        <v>1.5990684931506849</v>
      </c>
      <c r="G412" s="18">
        <f aca="true" t="shared" si="13" ref="G412:G447">(D400*31+D401*28+D402*31+D403*30+D404*31+D405*30+D406*31+D407*31+D408*30+D409*31+D410*30+D411*31)/365</f>
        <v>5.427534246575342</v>
      </c>
    </row>
    <row r="413" spans="2:7" ht="16.5">
      <c r="B413" t="s">
        <v>60</v>
      </c>
      <c r="C413">
        <v>0.92</v>
      </c>
      <c r="D413">
        <v>5.25</v>
      </c>
      <c r="F413" s="18">
        <f t="shared" si="12"/>
        <v>1.4278630136986301</v>
      </c>
      <c r="G413" s="18">
        <f t="shared" si="13"/>
        <v>5.21772602739726</v>
      </c>
    </row>
    <row r="414" spans="2:7" ht="16.5">
      <c r="B414" t="s">
        <v>61</v>
      </c>
      <c r="C414">
        <v>0.94</v>
      </c>
      <c r="D414">
        <v>5.25</v>
      </c>
      <c r="F414" s="18">
        <f t="shared" si="12"/>
        <v>1.2661643835616438</v>
      </c>
      <c r="G414" s="18">
        <f t="shared" si="13"/>
        <v>5.017972602739726</v>
      </c>
    </row>
    <row r="415" spans="2:7" ht="16.5">
      <c r="B415" t="s">
        <v>62</v>
      </c>
      <c r="C415">
        <v>0.94</v>
      </c>
      <c r="D415">
        <v>5.25</v>
      </c>
      <c r="F415" s="18">
        <f t="shared" si="12"/>
        <v>1.1103287671232878</v>
      </c>
      <c r="G415" s="18">
        <f t="shared" si="13"/>
        <v>4.831150684931506</v>
      </c>
    </row>
    <row r="416" spans="2:7" ht="16.5">
      <c r="B416" t="s">
        <v>63</v>
      </c>
      <c r="C416">
        <v>0.97</v>
      </c>
      <c r="D416">
        <v>5.25</v>
      </c>
      <c r="F416" s="18">
        <f t="shared" si="12"/>
        <v>0.9892876712328766</v>
      </c>
      <c r="G416" s="18">
        <f t="shared" si="13"/>
        <v>4.712876712328766</v>
      </c>
    </row>
    <row r="417" spans="2:7" ht="16.5">
      <c r="B417" t="s">
        <v>64</v>
      </c>
      <c r="C417">
        <v>0.74</v>
      </c>
      <c r="D417">
        <v>5.08</v>
      </c>
      <c r="F417" s="18">
        <f t="shared" si="12"/>
        <v>0.8601643835616438</v>
      </c>
      <c r="G417" s="18">
        <f t="shared" si="13"/>
        <v>4.580054794520548</v>
      </c>
    </row>
    <row r="418" spans="2:7" ht="16.5">
      <c r="B418" t="s">
        <v>65</v>
      </c>
      <c r="C418">
        <v>0.65</v>
      </c>
      <c r="D418">
        <v>5</v>
      </c>
      <c r="F418" s="18">
        <f t="shared" si="12"/>
        <v>0.9073150684931507</v>
      </c>
      <c r="G418" s="18">
        <f t="shared" si="13"/>
        <v>4.958109589041096</v>
      </c>
    </row>
    <row r="419" spans="6:7" s="24" customFormat="1" ht="16.5">
      <c r="F419" s="25">
        <f t="shared" si="12"/>
        <v>0.969890410958904</v>
      </c>
      <c r="G419" s="25">
        <f t="shared" si="13"/>
        <v>5.390739726027397</v>
      </c>
    </row>
    <row r="420" spans="6:7" s="24" customFormat="1" ht="16.5">
      <c r="F420" s="18">
        <f t="shared" si="12"/>
        <v>0.8052328767123287</v>
      </c>
      <c r="G420" s="18">
        <f t="shared" si="13"/>
        <v>4.835369863013698</v>
      </c>
    </row>
    <row r="421" spans="1:7" ht="16.5">
      <c r="A421" t="s">
        <v>52</v>
      </c>
      <c r="B421" t="s">
        <v>54</v>
      </c>
      <c r="C421">
        <v>0.49</v>
      </c>
      <c r="D421">
        <v>5</v>
      </c>
      <c r="F421" s="18">
        <f t="shared" si="12"/>
        <v>0.708794520547945</v>
      </c>
      <c r="G421" s="18">
        <f t="shared" si="13"/>
        <v>4.363726027397261</v>
      </c>
    </row>
    <row r="422" spans="2:7" ht="16.5">
      <c r="B422" t="s">
        <v>55</v>
      </c>
      <c r="C422">
        <v>0.47</v>
      </c>
      <c r="D422">
        <v>5</v>
      </c>
      <c r="F422" s="18">
        <f t="shared" si="12"/>
        <v>0.6695616438356163</v>
      </c>
      <c r="G422" s="18">
        <f t="shared" si="13"/>
        <v>4.3163835616438355</v>
      </c>
    </row>
    <row r="423" spans="2:7" ht="16.5">
      <c r="B423" t="s">
        <v>56</v>
      </c>
      <c r="C423">
        <v>0.47</v>
      </c>
      <c r="D423">
        <v>5</v>
      </c>
      <c r="F423" s="18">
        <f t="shared" si="12"/>
        <v>0.6454246575342465</v>
      </c>
      <c r="G423" s="18">
        <f t="shared" si="13"/>
        <v>4.295150684931507</v>
      </c>
    </row>
    <row r="424" spans="2:7" ht="16.5">
      <c r="B424" t="s">
        <v>57</v>
      </c>
      <c r="C424">
        <v>0.45</v>
      </c>
      <c r="D424">
        <v>5</v>
      </c>
      <c r="F424" s="18">
        <f t="shared" si="12"/>
        <v>0.6192876712328766</v>
      </c>
      <c r="G424" s="18">
        <f t="shared" si="13"/>
        <v>4.274383561643836</v>
      </c>
    </row>
    <row r="425" spans="2:7" ht="16.5">
      <c r="B425" t="s">
        <v>58</v>
      </c>
      <c r="C425">
        <v>0.36</v>
      </c>
      <c r="D425">
        <v>5</v>
      </c>
      <c r="F425" s="18">
        <f t="shared" si="12"/>
        <v>0.5831232876712328</v>
      </c>
      <c r="G425" s="18">
        <f t="shared" si="13"/>
        <v>4.239671232876712</v>
      </c>
    </row>
    <row r="426" spans="2:7" ht="16.5">
      <c r="B426" t="s">
        <v>59</v>
      </c>
      <c r="C426">
        <v>0.31</v>
      </c>
      <c r="D426">
        <v>5</v>
      </c>
      <c r="F426" s="18">
        <f t="shared" si="12"/>
        <v>0.538082191780822</v>
      </c>
      <c r="G426" s="18">
        <f t="shared" si="13"/>
        <v>4.232602739726028</v>
      </c>
    </row>
    <row r="427" spans="2:7" ht="16.5">
      <c r="B427" t="s">
        <v>60</v>
      </c>
      <c r="C427">
        <v>0.25</v>
      </c>
      <c r="D427">
        <v>5</v>
      </c>
      <c r="F427" s="18">
        <f t="shared" si="12"/>
        <v>0.48482191780821915</v>
      </c>
      <c r="G427" s="18">
        <f t="shared" si="13"/>
        <v>4.21158904109589</v>
      </c>
    </row>
    <row r="428" spans="2:7" ht="16.5">
      <c r="B428" t="s">
        <v>61</v>
      </c>
      <c r="C428">
        <v>0.19</v>
      </c>
      <c r="D428">
        <v>5</v>
      </c>
      <c r="F428" s="18">
        <f t="shared" si="12"/>
        <v>0.4287397260273972</v>
      </c>
      <c r="G428" s="18">
        <f t="shared" si="13"/>
        <v>4.191753424657534</v>
      </c>
    </row>
    <row r="429" spans="2:7" ht="16.5">
      <c r="B429" t="s">
        <v>62</v>
      </c>
      <c r="C429">
        <v>0.19</v>
      </c>
      <c r="D429">
        <v>5</v>
      </c>
      <c r="F429" s="18">
        <f t="shared" si="12"/>
        <v>0.3636986301369862</v>
      </c>
      <c r="G429" s="18">
        <f t="shared" si="13"/>
        <v>4.171178082191781</v>
      </c>
    </row>
    <row r="430" spans="2:7" ht="16.5">
      <c r="B430" t="s">
        <v>63</v>
      </c>
      <c r="C430">
        <v>0.19</v>
      </c>
      <c r="D430">
        <v>5</v>
      </c>
      <c r="F430" s="18">
        <f t="shared" si="12"/>
        <v>0.3212876712328767</v>
      </c>
      <c r="G430" s="18">
        <f t="shared" si="13"/>
        <v>4.191780821917808</v>
      </c>
    </row>
    <row r="431" spans="2:7" ht="16.5">
      <c r="B431" t="s">
        <v>64</v>
      </c>
      <c r="C431">
        <v>0.17</v>
      </c>
      <c r="D431">
        <v>5</v>
      </c>
      <c r="F431" s="18">
        <f t="shared" si="12"/>
        <v>0.2824931506849315</v>
      </c>
      <c r="G431" s="18">
        <f t="shared" si="13"/>
        <v>4.191780821917808</v>
      </c>
    </row>
    <row r="432" spans="2:7" ht="16.5">
      <c r="B432" t="s">
        <v>65</v>
      </c>
      <c r="C432">
        <v>0.15</v>
      </c>
      <c r="D432">
        <v>5</v>
      </c>
      <c r="F432" s="18">
        <f t="shared" si="12"/>
        <v>0.2933150684931507</v>
      </c>
      <c r="G432" s="18">
        <f t="shared" si="13"/>
        <v>4.575342465753424</v>
      </c>
    </row>
    <row r="433" spans="6:7" s="24" customFormat="1" ht="16.5">
      <c r="F433" s="25">
        <f t="shared" si="12"/>
        <v>0.30646575342465754</v>
      </c>
      <c r="G433" s="25">
        <f t="shared" si="13"/>
        <v>5</v>
      </c>
    </row>
    <row r="434" spans="6:7" s="24" customFormat="1" ht="16.5">
      <c r="F434" s="18">
        <f t="shared" si="12"/>
        <v>0.2653150684931507</v>
      </c>
      <c r="G434" s="18">
        <f t="shared" si="13"/>
        <v>4.575342465753424</v>
      </c>
    </row>
    <row r="435" spans="1:7" ht="16.5">
      <c r="A435" t="s">
        <v>86</v>
      </c>
      <c r="B435" t="s">
        <v>54</v>
      </c>
      <c r="C435">
        <v>0.15</v>
      </c>
      <c r="D435">
        <v>5</v>
      </c>
      <c r="F435" s="18">
        <f t="shared" si="12"/>
        <v>0.22632876712328767</v>
      </c>
      <c r="G435" s="18">
        <f t="shared" si="13"/>
        <v>4.164383561643835</v>
      </c>
    </row>
    <row r="436" spans="2:7" ht="16.5">
      <c r="B436" t="s">
        <v>55</v>
      </c>
      <c r="C436">
        <v>0.15</v>
      </c>
      <c r="D436">
        <v>5</v>
      </c>
      <c r="F436" s="18">
        <f t="shared" si="12"/>
        <v>0.20010958904109594</v>
      </c>
      <c r="G436" s="18">
        <f t="shared" si="13"/>
        <v>4.164383561643835</v>
      </c>
    </row>
    <row r="437" spans="2:7" ht="16.5">
      <c r="B437" t="s">
        <v>56</v>
      </c>
      <c r="C437">
        <v>0.15</v>
      </c>
      <c r="D437">
        <v>5</v>
      </c>
      <c r="F437" s="18">
        <f t="shared" si="12"/>
        <v>0.1752054794520548</v>
      </c>
      <c r="G437" s="18">
        <f t="shared" si="13"/>
        <v>4.164383561643835</v>
      </c>
    </row>
    <row r="438" spans="2:7" ht="16.5">
      <c r="B438" t="s">
        <v>57</v>
      </c>
      <c r="C438">
        <v>0.15</v>
      </c>
      <c r="D438">
        <v>5</v>
      </c>
      <c r="F438" s="18">
        <f t="shared" si="12"/>
        <v>0.15791780821917806</v>
      </c>
      <c r="G438" s="18">
        <f t="shared" si="13"/>
        <v>4.164383561643835</v>
      </c>
    </row>
    <row r="439" spans="2:7" ht="16.5">
      <c r="B439" t="s">
        <v>58</v>
      </c>
      <c r="C439">
        <v>0.15</v>
      </c>
      <c r="D439">
        <v>5</v>
      </c>
      <c r="F439" s="18">
        <f t="shared" si="12"/>
        <v>0.14446575342465753</v>
      </c>
      <c r="G439" s="18">
        <f t="shared" si="13"/>
        <v>4.1506849315068495</v>
      </c>
    </row>
    <row r="440" spans="2:7" ht="16.5">
      <c r="B440" t="s">
        <v>59</v>
      </c>
      <c r="C440">
        <v>0.17</v>
      </c>
      <c r="D440">
        <v>5</v>
      </c>
      <c r="F440" s="18">
        <f t="shared" si="12"/>
        <v>0.13643835616438355</v>
      </c>
      <c r="G440" s="18">
        <f t="shared" si="13"/>
        <v>4.164383561643835</v>
      </c>
    </row>
    <row r="441" spans="2:7" ht="16.5">
      <c r="B441" t="s">
        <v>60</v>
      </c>
      <c r="C441">
        <v>0.17</v>
      </c>
      <c r="D441">
        <v>5</v>
      </c>
      <c r="F441" s="18">
        <f t="shared" si="12"/>
        <v>0.13479452054794522</v>
      </c>
      <c r="G441" s="18">
        <f t="shared" si="13"/>
        <v>4.164383561643835</v>
      </c>
    </row>
    <row r="442" spans="2:7" ht="16.5">
      <c r="B442" t="s">
        <v>61</v>
      </c>
      <c r="C442">
        <v>0.16</v>
      </c>
      <c r="D442">
        <v>5</v>
      </c>
      <c r="F442" s="18">
        <f t="shared" si="12"/>
        <v>0.1332054794520548</v>
      </c>
      <c r="G442" s="18">
        <f t="shared" si="13"/>
        <v>4.164383561643835</v>
      </c>
    </row>
    <row r="443" spans="2:7" ht="16.5">
      <c r="B443" t="s">
        <v>62</v>
      </c>
      <c r="C443">
        <v>0.16</v>
      </c>
      <c r="D443">
        <v>5</v>
      </c>
      <c r="F443" s="18">
        <f t="shared" si="12"/>
        <v>0.1308219178082192</v>
      </c>
      <c r="G443" s="18">
        <f t="shared" si="13"/>
        <v>4.164383561643835</v>
      </c>
    </row>
    <row r="444" spans="2:7" ht="16.5">
      <c r="B444" t="s">
        <v>63</v>
      </c>
      <c r="C444">
        <v>0.16</v>
      </c>
      <c r="D444">
        <v>5</v>
      </c>
      <c r="F444" s="18">
        <f t="shared" si="12"/>
        <v>0.13076712328767123</v>
      </c>
      <c r="G444" s="18">
        <f t="shared" si="13"/>
        <v>4.191780821917808</v>
      </c>
    </row>
    <row r="445" spans="2:7" ht="16.5">
      <c r="B445" t="s">
        <v>64</v>
      </c>
      <c r="C445">
        <v>0.15</v>
      </c>
      <c r="D445">
        <v>5</v>
      </c>
      <c r="F445" s="18">
        <f t="shared" si="12"/>
        <v>0.13161643835616435</v>
      </c>
      <c r="G445" s="18">
        <f t="shared" si="13"/>
        <v>4.191780821917808</v>
      </c>
    </row>
    <row r="446" spans="6:7" ht="16.5">
      <c r="F446" s="18">
        <f t="shared" si="12"/>
        <v>0.14315068493150682</v>
      </c>
      <c r="G446" s="18">
        <f t="shared" si="13"/>
        <v>4.575342465753424</v>
      </c>
    </row>
    <row r="447" spans="6:7" ht="16.5">
      <c r="F447" s="18">
        <f t="shared" si="12"/>
        <v>0.1431232876712329</v>
      </c>
      <c r="G447" s="18">
        <f t="shared" si="13"/>
        <v>4.575342465753424</v>
      </c>
    </row>
    <row r="448" spans="6:7" ht="16.5">
      <c r="F448" s="18"/>
      <c r="G448" s="18"/>
    </row>
    <row r="450" spans="1:2" ht="16.5">
      <c r="A450" t="s">
        <v>87</v>
      </c>
      <c r="B450" t="s">
        <v>88</v>
      </c>
    </row>
    <row r="451" spans="1:2" ht="16.5">
      <c r="A451" t="s">
        <v>89</v>
      </c>
      <c r="B451" t="s">
        <v>90</v>
      </c>
    </row>
    <row r="452" ht="16.5">
      <c r="B452" t="s">
        <v>91</v>
      </c>
    </row>
    <row r="453" ht="16.5">
      <c r="B453" t="s">
        <v>92</v>
      </c>
    </row>
    <row r="454" ht="16.5">
      <c r="B454" t="s">
        <v>93</v>
      </c>
    </row>
    <row r="456" ht="16.5">
      <c r="A456" t="s">
        <v>94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74"/>
  <sheetViews>
    <sheetView tabSelected="1" zoomScalePageLayoutView="0" workbookViewId="0" topLeftCell="O35">
      <selection activeCell="U57" sqref="U57:AK73"/>
    </sheetView>
  </sheetViews>
  <sheetFormatPr defaultColWidth="9.00390625" defaultRowHeight="16.5"/>
  <cols>
    <col min="1" max="1" width="9.00390625" style="45" customWidth="1"/>
    <col min="2" max="2" width="9.00390625" style="113" customWidth="1"/>
    <col min="3" max="10" width="9.00390625" style="114" customWidth="1"/>
    <col min="11" max="19" width="9.00390625" style="45" customWidth="1"/>
    <col min="21" max="21" width="6.125" style="0" customWidth="1"/>
    <col min="22" max="22" width="5.75390625" style="0" customWidth="1"/>
    <col min="23" max="23" width="5.125" style="0" customWidth="1"/>
    <col min="24" max="24" width="4.375" style="0" customWidth="1"/>
    <col min="25" max="26" width="6.00390625" style="0" customWidth="1"/>
    <col min="27" max="28" width="5.375" style="0" customWidth="1"/>
    <col min="29" max="29" width="5.00390625" style="0" customWidth="1"/>
    <col min="30" max="30" width="5.75390625" style="0" customWidth="1"/>
    <col min="31" max="31" width="5.125" style="0" customWidth="1"/>
    <col min="32" max="32" width="4.75390625" style="0" customWidth="1"/>
    <col min="33" max="33" width="5.625" style="0" customWidth="1"/>
    <col min="34" max="34" width="5.75390625" style="0" customWidth="1"/>
    <col min="35" max="35" width="5.50390625" style="0" customWidth="1"/>
    <col min="36" max="37" width="5.75390625" style="0" customWidth="1"/>
  </cols>
  <sheetData>
    <row r="1" ht="16.5">
      <c r="B1" s="113" t="s">
        <v>244</v>
      </c>
    </row>
    <row r="3" ht="17.25" thickBot="1"/>
    <row r="4" spans="2:37" ht="16.5">
      <c r="B4" s="113" t="s">
        <v>39</v>
      </c>
      <c r="C4" s="114" t="s">
        <v>152</v>
      </c>
      <c r="D4" s="114" t="s">
        <v>154</v>
      </c>
      <c r="E4" s="114" t="s">
        <v>104</v>
      </c>
      <c r="F4" s="114" t="s">
        <v>156</v>
      </c>
      <c r="G4" s="114" t="s">
        <v>158</v>
      </c>
      <c r="H4" s="114" t="s">
        <v>103</v>
      </c>
      <c r="I4" s="114" t="s">
        <v>104</v>
      </c>
      <c r="J4" s="114" t="s">
        <v>237</v>
      </c>
      <c r="K4" s="114" t="s">
        <v>238</v>
      </c>
      <c r="L4" s="114" t="s">
        <v>239</v>
      </c>
      <c r="M4" s="114" t="s">
        <v>240</v>
      </c>
      <c r="N4" s="114" t="s">
        <v>241</v>
      </c>
      <c r="O4" s="114" t="s">
        <v>242</v>
      </c>
      <c r="P4" s="114" t="s">
        <v>105</v>
      </c>
      <c r="Q4" s="114" t="s">
        <v>106</v>
      </c>
      <c r="R4" s="114" t="s">
        <v>243</v>
      </c>
      <c r="U4" s="115"/>
      <c r="V4" s="115" t="s">
        <v>152</v>
      </c>
      <c r="W4" s="115" t="s">
        <v>154</v>
      </c>
      <c r="X4" s="115" t="s">
        <v>104</v>
      </c>
      <c r="Y4" s="115" t="s">
        <v>156</v>
      </c>
      <c r="Z4" s="115" t="s">
        <v>158</v>
      </c>
      <c r="AA4" s="115" t="s">
        <v>103</v>
      </c>
      <c r="AB4" s="115" t="s">
        <v>104</v>
      </c>
      <c r="AC4" s="115" t="s">
        <v>237</v>
      </c>
      <c r="AD4" s="115" t="s">
        <v>238</v>
      </c>
      <c r="AE4" s="115" t="s">
        <v>239</v>
      </c>
      <c r="AF4" s="115" t="s">
        <v>240</v>
      </c>
      <c r="AG4" s="115" t="s">
        <v>241</v>
      </c>
      <c r="AH4" s="115" t="s">
        <v>242</v>
      </c>
      <c r="AI4" s="115" t="s">
        <v>105</v>
      </c>
      <c r="AJ4" s="115" t="s">
        <v>106</v>
      </c>
      <c r="AK4" s="115" t="s">
        <v>243</v>
      </c>
    </row>
    <row r="5" spans="2:37" ht="16.5">
      <c r="B5" s="113">
        <v>1988</v>
      </c>
      <c r="C5" s="114">
        <v>18.06266940243686</v>
      </c>
      <c r="D5" s="114">
        <v>12.73815593872758</v>
      </c>
      <c r="E5" s="114">
        <v>34.045820923966865</v>
      </c>
      <c r="F5" s="114">
        <v>-40.67628268775735</v>
      </c>
      <c r="G5" s="114">
        <v>29.615394441618847</v>
      </c>
      <c r="H5" s="114">
        <v>5.4</v>
      </c>
      <c r="I5" s="114">
        <v>7.91</v>
      </c>
      <c r="J5" s="114">
        <v>8.00915331807781</v>
      </c>
      <c r="K5" s="114">
        <v>5.975138045182393</v>
      </c>
      <c r="L5" s="114">
        <v>23.125819796186065</v>
      </c>
      <c r="M5" s="114">
        <v>38.78861506421381</v>
      </c>
      <c r="N5" s="114">
        <v>24.542922173892954</v>
      </c>
      <c r="O5" s="114">
        <v>31.765931990236474</v>
      </c>
      <c r="P5" s="114">
        <v>5.25</v>
      </c>
      <c r="Q5" s="114">
        <v>7</v>
      </c>
      <c r="R5" s="114">
        <v>1.2810374822078252</v>
      </c>
      <c r="U5" s="116" t="s">
        <v>152</v>
      </c>
      <c r="V5" s="118">
        <v>1</v>
      </c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</row>
    <row r="6" spans="2:37" ht="16.5">
      <c r="B6" s="113">
        <v>1989</v>
      </c>
      <c r="C6" s="114">
        <v>15.12242638539638</v>
      </c>
      <c r="D6" s="114">
        <v>14.065401361280895</v>
      </c>
      <c r="E6" s="114">
        <v>32.233577537662114</v>
      </c>
      <c r="F6" s="114">
        <v>61.55914687853552</v>
      </c>
      <c r="G6" s="114">
        <v>43.9341129438545</v>
      </c>
      <c r="H6" s="114">
        <v>8.04</v>
      </c>
      <c r="I6" s="114">
        <v>10.54</v>
      </c>
      <c r="J6" s="114">
        <v>10.169491525423723</v>
      </c>
      <c r="K6" s="114">
        <v>14.753321580599387</v>
      </c>
      <c r="L6" s="114">
        <v>20.201999508317627</v>
      </c>
      <c r="M6" s="114">
        <v>29.82681005377017</v>
      </c>
      <c r="N6" s="114">
        <v>20.54788938353964</v>
      </c>
      <c r="O6" s="114">
        <v>29.392066206738154</v>
      </c>
      <c r="P6" s="114">
        <v>9.5</v>
      </c>
      <c r="Q6" s="114">
        <v>10.375</v>
      </c>
      <c r="R6" s="114">
        <v>4.4191130543410395</v>
      </c>
      <c r="U6" s="116" t="s">
        <v>154</v>
      </c>
      <c r="V6" s="118">
        <v>0.5799373195629959</v>
      </c>
      <c r="W6" s="118">
        <v>1</v>
      </c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</row>
    <row r="7" spans="2:37" ht="16.5">
      <c r="B7" s="113">
        <v>1990</v>
      </c>
      <c r="C7" s="114">
        <v>11.685223219111451</v>
      </c>
      <c r="D7" s="114">
        <v>17.711445564459826</v>
      </c>
      <c r="E7" s="114">
        <v>14.453465108581764</v>
      </c>
      <c r="F7" s="114">
        <v>21.70329428589879</v>
      </c>
      <c r="G7" s="114">
        <v>20.6996581322614</v>
      </c>
      <c r="H7" s="114">
        <v>8.17</v>
      </c>
      <c r="I7" s="114">
        <v>10.46</v>
      </c>
      <c r="J7" s="114">
        <v>10.19230769230768</v>
      </c>
      <c r="K7" s="114">
        <v>10.662098352154391</v>
      </c>
      <c r="L7" s="114">
        <v>10.29775194723297</v>
      </c>
      <c r="M7" s="114">
        <v>11.955500975222133</v>
      </c>
      <c r="N7" s="114">
        <v>17.77138274959922</v>
      </c>
      <c r="O7" s="114">
        <v>18.731344788974337</v>
      </c>
      <c r="P7" s="114">
        <v>9.5</v>
      </c>
      <c r="Q7" s="114">
        <v>10</v>
      </c>
      <c r="R7" s="114">
        <v>4.127411395244485</v>
      </c>
      <c r="U7" s="116" t="s">
        <v>104</v>
      </c>
      <c r="V7" s="118">
        <v>0.8863635326850762</v>
      </c>
      <c r="W7" s="118">
        <v>0.4630038665382284</v>
      </c>
      <c r="X7" s="118">
        <v>1</v>
      </c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</row>
    <row r="8" spans="2:37" ht="16.5">
      <c r="B8" s="113">
        <v>1991</v>
      </c>
      <c r="C8" s="114">
        <v>15.363550802995718</v>
      </c>
      <c r="D8" s="114">
        <v>28.141427080368153</v>
      </c>
      <c r="E8" s="114">
        <v>18.64922214322291</v>
      </c>
      <c r="F8" s="114">
        <v>15.723026115845041</v>
      </c>
      <c r="G8" s="114">
        <v>16.94860400521563</v>
      </c>
      <c r="H8" s="114">
        <v>6.96</v>
      </c>
      <c r="I8" s="114">
        <v>9.41</v>
      </c>
      <c r="J8" s="114">
        <v>11.343804537521818</v>
      </c>
      <c r="K8" s="114">
        <v>11.92231247693314</v>
      </c>
      <c r="L8" s="114">
        <v>17.074866723325343</v>
      </c>
      <c r="M8" s="114">
        <v>22.486772486772487</v>
      </c>
      <c r="N8" s="114">
        <v>17.298401665932552</v>
      </c>
      <c r="O8" s="114">
        <v>17.309324905847067</v>
      </c>
      <c r="P8" s="114">
        <v>8.262</v>
      </c>
      <c r="Q8" s="114">
        <v>8.646999999999998</v>
      </c>
      <c r="R8" s="114">
        <v>3.6191296854804156</v>
      </c>
      <c r="U8" s="116" t="s">
        <v>156</v>
      </c>
      <c r="V8" s="118">
        <v>0.03074746338725906</v>
      </c>
      <c r="W8" s="118">
        <v>0.03177288597194896</v>
      </c>
      <c r="X8" s="118">
        <v>-0.04068631536766641</v>
      </c>
      <c r="Y8" s="118">
        <v>1</v>
      </c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</row>
    <row r="9" spans="2:37" ht="16.5">
      <c r="B9" s="113">
        <v>1992</v>
      </c>
      <c r="C9" s="114">
        <v>16.751504000300876</v>
      </c>
      <c r="D9" s="114">
        <v>11.584748413992774</v>
      </c>
      <c r="E9" s="114">
        <v>11.735173073310667</v>
      </c>
      <c r="F9" s="114">
        <v>39.76188817600465</v>
      </c>
      <c r="G9" s="114">
        <v>32.395589358822654</v>
      </c>
      <c r="H9" s="114">
        <v>4.57</v>
      </c>
      <c r="I9" s="114">
        <v>7.32</v>
      </c>
      <c r="J9" s="114">
        <v>9.56112852664579</v>
      </c>
      <c r="K9" s="114">
        <v>11.623606858913082</v>
      </c>
      <c r="L9" s="114">
        <v>19.761103411865633</v>
      </c>
      <c r="M9" s="114">
        <v>27.76519341867285</v>
      </c>
      <c r="N9" s="114">
        <v>21.120593992138637</v>
      </c>
      <c r="O9" s="114">
        <v>21.752686665518706</v>
      </c>
      <c r="P9" s="114">
        <v>7.79</v>
      </c>
      <c r="Q9" s="114">
        <v>8.298</v>
      </c>
      <c r="R9" s="114">
        <v>4.462924462924467</v>
      </c>
      <c r="U9" s="116" t="s">
        <v>158</v>
      </c>
      <c r="V9" s="118">
        <v>0.6544899518071804</v>
      </c>
      <c r="W9" s="118">
        <v>0.5517653393606753</v>
      </c>
      <c r="X9" s="118">
        <v>0.6356399404825414</v>
      </c>
      <c r="Y9" s="118">
        <v>0.11134266842381702</v>
      </c>
      <c r="Z9" s="118">
        <v>1</v>
      </c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</row>
    <row r="10" spans="2:37" ht="16.5">
      <c r="B10" s="113">
        <v>1993</v>
      </c>
      <c r="C10" s="114">
        <v>15.348209086516418</v>
      </c>
      <c r="D10" s="114">
        <v>27.886451450214267</v>
      </c>
      <c r="E10" s="114">
        <v>19.3759977547479</v>
      </c>
      <c r="F10" s="114">
        <v>38.35872400164418</v>
      </c>
      <c r="G10" s="114">
        <v>27.354311858346136</v>
      </c>
      <c r="H10" s="114">
        <v>3.75</v>
      </c>
      <c r="I10" s="114">
        <v>6.5</v>
      </c>
      <c r="J10" s="114">
        <v>8.72675250357653</v>
      </c>
      <c r="K10" s="114">
        <v>10.39935720088232</v>
      </c>
      <c r="L10" s="114">
        <v>15.216504843669076</v>
      </c>
      <c r="M10" s="114">
        <v>15.982463132722202</v>
      </c>
      <c r="N10" s="114">
        <v>19.425660703681924</v>
      </c>
      <c r="O10" s="114">
        <v>22.66090063370911</v>
      </c>
      <c r="P10" s="114">
        <v>7.585</v>
      </c>
      <c r="Q10" s="114">
        <v>8.03</v>
      </c>
      <c r="R10" s="114">
        <v>2.945469019503788</v>
      </c>
      <c r="U10" s="116" t="s">
        <v>103</v>
      </c>
      <c r="V10" s="118">
        <v>0.38716089095030687</v>
      </c>
      <c r="W10" s="118">
        <v>0.4142505187717385</v>
      </c>
      <c r="X10" s="118">
        <v>0.36053964797302473</v>
      </c>
      <c r="Y10" s="118">
        <v>-0.04956590290793678</v>
      </c>
      <c r="Z10" s="118">
        <v>0.6417768883109249</v>
      </c>
      <c r="AA10" s="118">
        <v>1</v>
      </c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</row>
    <row r="11" spans="2:37" ht="16.5">
      <c r="B11" s="113">
        <v>1994</v>
      </c>
      <c r="C11" s="114">
        <v>12.73885350318471</v>
      </c>
      <c r="D11" s="114">
        <v>16.275871910126938</v>
      </c>
      <c r="E11" s="114">
        <v>17.152158175414755</v>
      </c>
      <c r="F11" s="114">
        <v>19.686713678360967</v>
      </c>
      <c r="G11" s="114">
        <v>24.52003062600696</v>
      </c>
      <c r="H11" s="114">
        <v>5.18</v>
      </c>
      <c r="I11" s="114">
        <v>7.26</v>
      </c>
      <c r="J11" s="114">
        <v>8.815789473684221</v>
      </c>
      <c r="K11" s="114">
        <v>9.417258405384787</v>
      </c>
      <c r="L11" s="114">
        <v>15.084557698194057</v>
      </c>
      <c r="M11" s="114">
        <v>17.364616660741806</v>
      </c>
      <c r="N11" s="114">
        <v>17.484535474727014</v>
      </c>
      <c r="O11" s="114">
        <v>19.354571118470922</v>
      </c>
      <c r="P11" s="114">
        <v>7.29</v>
      </c>
      <c r="Q11" s="114">
        <v>7.935</v>
      </c>
      <c r="R11" s="114">
        <v>4.098466297203229</v>
      </c>
      <c r="U11" s="116" t="s">
        <v>104</v>
      </c>
      <c r="V11" s="118">
        <v>0.32415123451433503</v>
      </c>
      <c r="W11" s="118">
        <v>0.47511502873900113</v>
      </c>
      <c r="X11" s="118">
        <v>0.3033321904629044</v>
      </c>
      <c r="Y11" s="118">
        <v>-0.006799077032667148</v>
      </c>
      <c r="Z11" s="118">
        <v>0.6375980865077463</v>
      </c>
      <c r="AA11" s="118">
        <v>0.9286314830895998</v>
      </c>
      <c r="AB11" s="118">
        <v>1</v>
      </c>
      <c r="AC11" s="118"/>
      <c r="AD11" s="118"/>
      <c r="AE11" s="118"/>
      <c r="AF11" s="118"/>
      <c r="AG11" s="118"/>
      <c r="AH11" s="118"/>
      <c r="AI11" s="118"/>
      <c r="AJ11" s="118"/>
      <c r="AK11" s="118"/>
    </row>
    <row r="12" spans="2:37" ht="16.5">
      <c r="B12" s="113">
        <v>1995</v>
      </c>
      <c r="C12" s="114">
        <v>6.61159859376339</v>
      </c>
      <c r="D12" s="114">
        <v>23.058471768210364</v>
      </c>
      <c r="E12" s="114">
        <v>9.856850350050529</v>
      </c>
      <c r="F12" s="114">
        <v>42.55943153450274</v>
      </c>
      <c r="G12" s="114">
        <v>35.63922556113326</v>
      </c>
      <c r="H12" s="114">
        <v>2.26</v>
      </c>
      <c r="I12" s="114">
        <v>8.96</v>
      </c>
      <c r="J12" s="114">
        <v>9.068923821039899</v>
      </c>
      <c r="K12" s="114">
        <v>8.855576355114536</v>
      </c>
      <c r="L12" s="114">
        <v>9.138587363066652</v>
      </c>
      <c r="M12" s="114">
        <v>9.070716045393956</v>
      </c>
      <c r="N12" s="114">
        <v>12.675767045595055</v>
      </c>
      <c r="O12" s="114">
        <v>13.117334434161654</v>
      </c>
      <c r="P12" s="114">
        <v>6.73</v>
      </c>
      <c r="Q12" s="114">
        <v>7.67</v>
      </c>
      <c r="R12" s="114">
        <v>3.664727002599988</v>
      </c>
      <c r="U12" s="116" t="s">
        <v>237</v>
      </c>
      <c r="V12" s="118">
        <v>0.8133210913887983</v>
      </c>
      <c r="W12" s="118">
        <v>0.6483947762816089</v>
      </c>
      <c r="X12" s="118">
        <v>0.7457415881216358</v>
      </c>
      <c r="Y12" s="118">
        <v>0.09280398083741576</v>
      </c>
      <c r="Z12" s="118">
        <v>0.7794665462643314</v>
      </c>
      <c r="AA12" s="118">
        <v>0.4603439288998491</v>
      </c>
      <c r="AB12" s="118">
        <v>0.42084313052078787</v>
      </c>
      <c r="AC12" s="118">
        <v>1</v>
      </c>
      <c r="AD12" s="118"/>
      <c r="AE12" s="118"/>
      <c r="AF12" s="118"/>
      <c r="AG12" s="118"/>
      <c r="AH12" s="118"/>
      <c r="AI12" s="118"/>
      <c r="AJ12" s="118"/>
      <c r="AK12" s="118"/>
    </row>
    <row r="13" spans="2:37" ht="16.5">
      <c r="B13" s="113">
        <v>1996</v>
      </c>
      <c r="C13" s="114">
        <v>10.392705669138502</v>
      </c>
      <c r="D13" s="114">
        <v>22.099890300178604</v>
      </c>
      <c r="E13" s="114">
        <v>17.773979571073937</v>
      </c>
      <c r="F13" s="114">
        <v>20.83804571738963</v>
      </c>
      <c r="G13" s="114">
        <v>13.770118263433817</v>
      </c>
      <c r="H13" s="114">
        <v>5.19</v>
      </c>
      <c r="I13" s="114">
        <v>8.52</v>
      </c>
      <c r="J13" s="114">
        <v>6.319290465631933</v>
      </c>
      <c r="K13" s="114">
        <v>8.636566314601968</v>
      </c>
      <c r="L13" s="114">
        <v>8.605655362541786</v>
      </c>
      <c r="M13" s="114">
        <v>3.7249601955048783</v>
      </c>
      <c r="N13" s="114">
        <v>7.923587924165054</v>
      </c>
      <c r="O13" s="114">
        <v>0.7891447007978947</v>
      </c>
      <c r="P13" s="114">
        <v>6.02</v>
      </c>
      <c r="Q13" s="114">
        <v>7.38</v>
      </c>
      <c r="R13" s="114">
        <v>3.0813328556072994</v>
      </c>
      <c r="U13" s="116" t="s">
        <v>238</v>
      </c>
      <c r="V13" s="118">
        <v>0.6537622133804214</v>
      </c>
      <c r="W13" s="118">
        <v>0.6137515273015792</v>
      </c>
      <c r="X13" s="118">
        <v>0.5817139112377205</v>
      </c>
      <c r="Y13" s="118">
        <v>0.311901478803798</v>
      </c>
      <c r="Z13" s="118">
        <v>0.6530522330252118</v>
      </c>
      <c r="AA13" s="118">
        <v>0.6493799261398225</v>
      </c>
      <c r="AB13" s="118">
        <v>0.6112307339199312</v>
      </c>
      <c r="AC13" s="118">
        <v>0.643544399437276</v>
      </c>
      <c r="AD13" s="118">
        <v>1</v>
      </c>
      <c r="AE13" s="118"/>
      <c r="AF13" s="118"/>
      <c r="AG13" s="118"/>
      <c r="AH13" s="118"/>
      <c r="AI13" s="118"/>
      <c r="AJ13" s="118"/>
      <c r="AK13" s="118"/>
    </row>
    <row r="14" spans="2:37" ht="16.5">
      <c r="B14" s="113">
        <v>1997</v>
      </c>
      <c r="C14" s="114">
        <v>11.153718810233304</v>
      </c>
      <c r="D14" s="114">
        <v>9.865797825024835</v>
      </c>
      <c r="E14" s="114">
        <v>19.54393942535171</v>
      </c>
      <c r="F14" s="114">
        <v>13.81611477961986</v>
      </c>
      <c r="G14" s="114">
        <v>27.893307727911186</v>
      </c>
      <c r="H14" s="114">
        <v>6.39</v>
      </c>
      <c r="I14" s="114">
        <v>8.83</v>
      </c>
      <c r="J14" s="114">
        <v>5.8394160583941535</v>
      </c>
      <c r="K14" s="114">
        <v>8.458166662977519</v>
      </c>
      <c r="L14" s="114">
        <v>8.136933854104589</v>
      </c>
      <c r="M14" s="114">
        <v>11.64637846714025</v>
      </c>
      <c r="N14" s="114">
        <v>11.379080205817193</v>
      </c>
      <c r="O14" s="114">
        <v>0.2786896935815575</v>
      </c>
      <c r="P14" s="114">
        <v>6.025</v>
      </c>
      <c r="Q14" s="114">
        <v>7.5</v>
      </c>
      <c r="R14" s="114">
        <v>0.9037191518943333</v>
      </c>
      <c r="U14" s="116" t="s">
        <v>239</v>
      </c>
      <c r="V14" s="118">
        <v>0.7091091777184271</v>
      </c>
      <c r="W14" s="118">
        <v>0.4161854478712872</v>
      </c>
      <c r="X14" s="118">
        <v>0.682246815895131</v>
      </c>
      <c r="Y14" s="118">
        <v>0.026477606631706743</v>
      </c>
      <c r="Z14" s="118">
        <v>0.7841715249100413</v>
      </c>
      <c r="AA14" s="118">
        <v>0.5984566086483828</v>
      </c>
      <c r="AB14" s="118">
        <v>0.46128169209632647</v>
      </c>
      <c r="AC14" s="118">
        <v>0.7020928183530213</v>
      </c>
      <c r="AD14" s="118">
        <v>0.6440013309497925</v>
      </c>
      <c r="AE14" s="118">
        <v>1</v>
      </c>
      <c r="AF14" s="118"/>
      <c r="AG14" s="118"/>
      <c r="AH14" s="118"/>
      <c r="AI14" s="118"/>
      <c r="AJ14" s="118"/>
      <c r="AK14" s="118"/>
    </row>
    <row r="15" spans="2:37" ht="16.5">
      <c r="B15" s="113">
        <v>1998</v>
      </c>
      <c r="C15" s="114">
        <v>-4.734528065674104</v>
      </c>
      <c r="D15" s="114">
        <v>8.27759920629556</v>
      </c>
      <c r="E15" s="114">
        <v>-2.2570531707232444</v>
      </c>
      <c r="F15" s="114">
        <v>1.38596819736716</v>
      </c>
      <c r="G15" s="114">
        <v>8.37234235002111</v>
      </c>
      <c r="H15" s="114">
        <v>8.31</v>
      </c>
      <c r="I15" s="114">
        <v>9.94</v>
      </c>
      <c r="J15" s="114">
        <v>2.857142857142869</v>
      </c>
      <c r="K15" s="114">
        <v>7.340009964099381</v>
      </c>
      <c r="L15" s="114">
        <v>8.271676188129407</v>
      </c>
      <c r="M15" s="114">
        <v>5.332448721842975</v>
      </c>
      <c r="N15" s="114">
        <v>4.959224618009994</v>
      </c>
      <c r="O15" s="114">
        <v>1.7940188293961157</v>
      </c>
      <c r="P15" s="114">
        <v>5.44</v>
      </c>
      <c r="Q15" s="114">
        <v>7.703999999999999</v>
      </c>
      <c r="R15" s="114">
        <v>1.6879090595935287</v>
      </c>
      <c r="U15" s="116" t="s">
        <v>240</v>
      </c>
      <c r="V15" s="118">
        <v>0.7881920319594532</v>
      </c>
      <c r="W15" s="118">
        <v>0.36984859156351146</v>
      </c>
      <c r="X15" s="118">
        <v>0.7780080015064851</v>
      </c>
      <c r="Y15" s="118">
        <v>-0.020397703497117402</v>
      </c>
      <c r="Z15" s="118">
        <v>0.7044389502611963</v>
      </c>
      <c r="AA15" s="118">
        <v>0.5014104583069668</v>
      </c>
      <c r="AB15" s="118">
        <v>0.38090062074875</v>
      </c>
      <c r="AC15" s="118">
        <v>0.6925551043357666</v>
      </c>
      <c r="AD15" s="118">
        <v>0.6505536754290453</v>
      </c>
      <c r="AE15" s="118">
        <v>0.9448294577857403</v>
      </c>
      <c r="AF15" s="118">
        <v>1</v>
      </c>
      <c r="AG15" s="118"/>
      <c r="AH15" s="118"/>
      <c r="AI15" s="118"/>
      <c r="AJ15" s="118"/>
      <c r="AK15" s="118"/>
    </row>
    <row r="16" spans="2:37" ht="16.5">
      <c r="B16" s="113">
        <v>1999</v>
      </c>
      <c r="C16" s="114">
        <v>-1.6916474144429094</v>
      </c>
      <c r="D16" s="114">
        <v>8.273522070402839</v>
      </c>
      <c r="E16" s="114">
        <v>-4.341420266883267</v>
      </c>
      <c r="F16" s="114">
        <v>15.87163904437594</v>
      </c>
      <c r="G16" s="114">
        <v>-9.168246176295568</v>
      </c>
      <c r="H16" s="114">
        <v>5.76</v>
      </c>
      <c r="I16" s="114">
        <v>8.49</v>
      </c>
      <c r="J16" s="114">
        <v>-4.0229885057471275</v>
      </c>
      <c r="K16" s="114">
        <v>4.833404931284435</v>
      </c>
      <c r="L16" s="114">
        <v>8.188945253310486</v>
      </c>
      <c r="M16" s="114">
        <v>4.422757317508141</v>
      </c>
      <c r="N16" s="114">
        <v>3.158569126012245</v>
      </c>
      <c r="O16" s="114">
        <v>-6.899502310409766</v>
      </c>
      <c r="P16" s="114">
        <v>5.03</v>
      </c>
      <c r="Q16" s="114">
        <v>7.667</v>
      </c>
      <c r="R16" s="114">
        <v>0.16937669376693165</v>
      </c>
      <c r="U16" s="116" t="s">
        <v>241</v>
      </c>
      <c r="V16" s="118">
        <v>0.7855537100370727</v>
      </c>
      <c r="W16" s="118">
        <v>0.5269062181358916</v>
      </c>
      <c r="X16" s="118">
        <v>0.7249892419916113</v>
      </c>
      <c r="Y16" s="118">
        <v>0.0843582868522912</v>
      </c>
      <c r="Z16" s="118">
        <v>0.8308387662193062</v>
      </c>
      <c r="AA16" s="118">
        <v>0.6119008492478134</v>
      </c>
      <c r="AB16" s="118">
        <v>0.5013631135621228</v>
      </c>
      <c r="AC16" s="118">
        <v>0.8023000104110393</v>
      </c>
      <c r="AD16" s="118">
        <v>0.755601189030955</v>
      </c>
      <c r="AE16" s="118">
        <v>0.9273365810114715</v>
      </c>
      <c r="AF16" s="118">
        <v>0.8992919573339967</v>
      </c>
      <c r="AG16" s="118">
        <v>1</v>
      </c>
      <c r="AH16" s="118"/>
      <c r="AI16" s="118"/>
      <c r="AJ16" s="118"/>
      <c r="AK16" s="118"/>
    </row>
    <row r="17" spans="2:37" ht="16.5">
      <c r="B17" s="113">
        <v>2000</v>
      </c>
      <c r="C17" s="114">
        <v>4.0091108024753686</v>
      </c>
      <c r="D17" s="114">
        <v>5.746263709340371</v>
      </c>
      <c r="E17" s="114">
        <v>3.21773778037302</v>
      </c>
      <c r="F17" s="114">
        <v>8.394781775475035</v>
      </c>
      <c r="G17" s="114">
        <v>3.502689053500707</v>
      </c>
      <c r="H17" s="114">
        <v>5.4</v>
      </c>
      <c r="I17" s="114">
        <v>9.22</v>
      </c>
      <c r="J17" s="114">
        <v>-3.6926147704590795</v>
      </c>
      <c r="K17" s="114">
        <v>5.57925449440666</v>
      </c>
      <c r="L17" s="114">
        <v>6.889316991618788</v>
      </c>
      <c r="M17" s="114">
        <v>4.860429793388121</v>
      </c>
      <c r="N17" s="114">
        <v>3.9055752905975627</v>
      </c>
      <c r="O17" s="114">
        <v>2.1381586820646614</v>
      </c>
      <c r="P17" s="114">
        <v>5</v>
      </c>
      <c r="Q17" s="114">
        <v>7.711</v>
      </c>
      <c r="R17" s="114">
        <v>1.2512681772066214</v>
      </c>
      <c r="U17" s="116" t="s">
        <v>242</v>
      </c>
      <c r="V17" s="118">
        <v>0.7780256834886929</v>
      </c>
      <c r="W17" s="118">
        <v>0.5459701558919394</v>
      </c>
      <c r="X17" s="118">
        <v>0.738676758756125</v>
      </c>
      <c r="Y17" s="118">
        <v>0.06505151056904945</v>
      </c>
      <c r="Z17" s="118">
        <v>0.8494889025657097</v>
      </c>
      <c r="AA17" s="118">
        <v>0.5933628775647403</v>
      </c>
      <c r="AB17" s="118">
        <v>0.5250803727603761</v>
      </c>
      <c r="AC17" s="118">
        <v>0.7862713258276925</v>
      </c>
      <c r="AD17" s="118">
        <v>0.7059266886938574</v>
      </c>
      <c r="AE17" s="118">
        <v>0.9070538734616813</v>
      </c>
      <c r="AF17" s="118">
        <v>0.8811774339694849</v>
      </c>
      <c r="AG17" s="118">
        <v>0.9498386971532597</v>
      </c>
      <c r="AH17" s="118">
        <v>1</v>
      </c>
      <c r="AI17" s="118"/>
      <c r="AJ17" s="118"/>
      <c r="AK17" s="118"/>
    </row>
    <row r="18" spans="2:37" ht="16.5">
      <c r="B18" s="113">
        <v>2001</v>
      </c>
      <c r="C18" s="114">
        <v>-1.2231018892696177</v>
      </c>
      <c r="D18" s="114">
        <v>0.0655816707135104</v>
      </c>
      <c r="E18" s="114">
        <v>0.3238626039857806</v>
      </c>
      <c r="F18" s="114">
        <v>30.984912751138705</v>
      </c>
      <c r="G18" s="114">
        <v>-10.561397257195704</v>
      </c>
      <c r="H18" s="114">
        <v>2.53</v>
      </c>
      <c r="I18" s="114">
        <v>7</v>
      </c>
      <c r="J18" s="114">
        <v>-1.6580310880829008</v>
      </c>
      <c r="K18" s="114">
        <v>-2.5227943476025416</v>
      </c>
      <c r="L18" s="114">
        <v>4.285632901231051</v>
      </c>
      <c r="M18" s="114">
        <v>-2.718848976706467</v>
      </c>
      <c r="N18" s="114">
        <v>1.5351552477416375</v>
      </c>
      <c r="O18" s="114">
        <v>-3.7218795871873267</v>
      </c>
      <c r="P18" s="114">
        <v>2.41</v>
      </c>
      <c r="Q18" s="114">
        <v>7.377</v>
      </c>
      <c r="R18" s="114">
        <v>0</v>
      </c>
      <c r="U18" s="116" t="s">
        <v>105</v>
      </c>
      <c r="V18" s="118">
        <v>0.6136075656199842</v>
      </c>
      <c r="W18" s="118">
        <v>0.6027742097758295</v>
      </c>
      <c r="X18" s="118">
        <v>0.5028004766678864</v>
      </c>
      <c r="Y18" s="118">
        <v>0.20446427305507242</v>
      </c>
      <c r="Z18" s="118">
        <v>0.8216719155842986</v>
      </c>
      <c r="AA18" s="118">
        <v>0.8567115035856615</v>
      </c>
      <c r="AB18" s="118">
        <v>0.8132191032446784</v>
      </c>
      <c r="AC18" s="118">
        <v>0.7128743625747569</v>
      </c>
      <c r="AD18" s="118">
        <v>0.8250059245106344</v>
      </c>
      <c r="AE18" s="118">
        <v>0.7536840743594951</v>
      </c>
      <c r="AF18" s="118">
        <v>0.6476556249784204</v>
      </c>
      <c r="AG18" s="118">
        <v>0.8450861092509135</v>
      </c>
      <c r="AH18" s="118">
        <v>0.8020227272587034</v>
      </c>
      <c r="AI18" s="118">
        <v>1</v>
      </c>
      <c r="AJ18" s="118"/>
      <c r="AK18" s="118"/>
    </row>
    <row r="19" spans="2:37" ht="16.5">
      <c r="B19" s="113">
        <v>2002</v>
      </c>
      <c r="C19" s="114">
        <v>-1.8015474491008487</v>
      </c>
      <c r="D19" s="114">
        <v>-1.719859421418135</v>
      </c>
      <c r="E19" s="114">
        <v>-1.106308732846606</v>
      </c>
      <c r="F19" s="114">
        <v>43.234434360588935</v>
      </c>
      <c r="G19" s="114">
        <v>-8.097429019772818</v>
      </c>
      <c r="H19" s="114">
        <v>0.74</v>
      </c>
      <c r="I19" s="114">
        <v>5.11</v>
      </c>
      <c r="J19" s="114">
        <v>-3.0558482613277205</v>
      </c>
      <c r="K19" s="114">
        <v>4.846256243588498</v>
      </c>
      <c r="L19" s="114">
        <v>2.1707174144078856</v>
      </c>
      <c r="M19" s="114">
        <v>-2.1743157174814454</v>
      </c>
      <c r="N19" s="114">
        <v>3.3172537977541605</v>
      </c>
      <c r="O19" s="114">
        <v>-2.8431252124193174</v>
      </c>
      <c r="P19" s="114">
        <v>1.86</v>
      </c>
      <c r="Q19" s="114">
        <v>7.1</v>
      </c>
      <c r="R19" s="114">
        <v>-0.2004008016031955</v>
      </c>
      <c r="U19" s="116" t="s">
        <v>106</v>
      </c>
      <c r="V19" s="118">
        <v>0.386179140643494</v>
      </c>
      <c r="W19" s="118">
        <v>0.3556674170194746</v>
      </c>
      <c r="X19" s="118">
        <v>0.3078552805024675</v>
      </c>
      <c r="Y19" s="118">
        <v>0.23477311162929923</v>
      </c>
      <c r="Z19" s="118">
        <v>0.7025662969914535</v>
      </c>
      <c r="AA19" s="118">
        <v>0.8531356721933903</v>
      </c>
      <c r="AB19" s="118">
        <v>0.8154150125516092</v>
      </c>
      <c r="AC19" s="118">
        <v>0.465943697836837</v>
      </c>
      <c r="AD19" s="118">
        <v>0.6636188112184108</v>
      </c>
      <c r="AE19" s="118">
        <v>0.6281061137347747</v>
      </c>
      <c r="AF19" s="118">
        <v>0.48349401324768193</v>
      </c>
      <c r="AG19" s="118">
        <v>0.7075638609542504</v>
      </c>
      <c r="AH19" s="118">
        <v>0.6782174496960764</v>
      </c>
      <c r="AI19" s="118">
        <v>0.9108893676270104</v>
      </c>
      <c r="AJ19" s="118">
        <v>1</v>
      </c>
      <c r="AK19" s="118"/>
    </row>
    <row r="20" spans="2:37" ht="17.25" thickBot="1">
      <c r="B20" s="113">
        <v>2003</v>
      </c>
      <c r="C20" s="114">
        <v>-3.135027722086947</v>
      </c>
      <c r="D20" s="114">
        <v>6.121160451178165</v>
      </c>
      <c r="E20" s="114">
        <v>-1.7540328937350025</v>
      </c>
      <c r="F20" s="114">
        <v>-14.477903381614055</v>
      </c>
      <c r="G20" s="114">
        <v>-10.084079862466776</v>
      </c>
      <c r="H20" s="114">
        <v>0.12</v>
      </c>
      <c r="I20" s="114">
        <v>5</v>
      </c>
      <c r="J20" s="114">
        <v>-2.500000000000002</v>
      </c>
      <c r="K20" s="114">
        <v>2.7336522136428343</v>
      </c>
      <c r="L20" s="114">
        <v>5.377844098904894</v>
      </c>
      <c r="M20" s="114">
        <v>4.380471037184841</v>
      </c>
      <c r="N20" s="114">
        <v>3.4131274644205734</v>
      </c>
      <c r="O20" s="114">
        <v>-5.84125488749927</v>
      </c>
      <c r="P20" s="114">
        <v>1.4</v>
      </c>
      <c r="Q20" s="114">
        <v>3.429</v>
      </c>
      <c r="R20" s="114">
        <v>-0.2788933511825076</v>
      </c>
      <c r="U20" s="117" t="s">
        <v>243</v>
      </c>
      <c r="V20" s="119">
        <v>0.6907364934427591</v>
      </c>
      <c r="W20" s="119">
        <v>0.4736483002711177</v>
      </c>
      <c r="X20" s="119">
        <v>0.5355641612815819</v>
      </c>
      <c r="Y20" s="119">
        <v>0.29487172807406714</v>
      </c>
      <c r="Z20" s="119">
        <v>0.6771225297865028</v>
      </c>
      <c r="AA20" s="119">
        <v>0.4530537864895145</v>
      </c>
      <c r="AB20" s="119">
        <v>0.44391707589504675</v>
      </c>
      <c r="AC20" s="119">
        <v>0.8130682062785677</v>
      </c>
      <c r="AD20" s="119">
        <v>0.6384208089419473</v>
      </c>
      <c r="AE20" s="119">
        <v>0.5891230587495179</v>
      </c>
      <c r="AF20" s="119">
        <v>0.5472718218315481</v>
      </c>
      <c r="AG20" s="119">
        <v>0.6428619654336128</v>
      </c>
      <c r="AH20" s="119">
        <v>0.6845411321406311</v>
      </c>
      <c r="AI20" s="119">
        <v>0.707453598512331</v>
      </c>
      <c r="AJ20" s="119">
        <v>0.5182347968309409</v>
      </c>
      <c r="AK20" s="119">
        <v>1</v>
      </c>
    </row>
    <row r="21" spans="2:18" ht="16.5">
      <c r="B21" s="113">
        <v>2004</v>
      </c>
      <c r="C21" s="114">
        <v>4.796808069587133</v>
      </c>
      <c r="D21" s="114">
        <v>4.781047767644697</v>
      </c>
      <c r="E21" s="114">
        <v>7.9862372416580785</v>
      </c>
      <c r="F21" s="114">
        <v>79.81142729838851</v>
      </c>
      <c r="G21" s="114">
        <v>-12.738234942472337</v>
      </c>
      <c r="H21" s="114">
        <v>0.27</v>
      </c>
      <c r="I21" s="114">
        <v>5.02</v>
      </c>
      <c r="J21" s="114">
        <v>-0.4459308807134965</v>
      </c>
      <c r="K21" s="114">
        <v>6.254851580323839</v>
      </c>
      <c r="L21" s="114">
        <v>6.774540238102933</v>
      </c>
      <c r="M21" s="114">
        <v>10.708928409463535</v>
      </c>
      <c r="N21" s="114">
        <v>3.388506206453412</v>
      </c>
      <c r="O21" s="114">
        <v>-3.8638039953798775</v>
      </c>
      <c r="P21" s="114">
        <v>1.52</v>
      </c>
      <c r="Q21" s="114">
        <v>3.516</v>
      </c>
      <c r="R21" s="114">
        <v>1.6109184472536064</v>
      </c>
    </row>
    <row r="22" spans="2:18" ht="16.5">
      <c r="B22" s="113">
        <v>2005</v>
      </c>
      <c r="C22" s="114">
        <v>7.227007272111519</v>
      </c>
      <c r="D22" s="114">
        <v>5.4584828474602</v>
      </c>
      <c r="E22" s="114">
        <v>10.650189409627476</v>
      </c>
      <c r="F22" s="114">
        <v>8.301478005669583</v>
      </c>
      <c r="G22" s="114">
        <v>-3.9671463246672256</v>
      </c>
      <c r="H22" s="114">
        <v>1.75</v>
      </c>
      <c r="I22" s="114">
        <v>6.12</v>
      </c>
      <c r="J22" s="114">
        <v>0.8958566629339249</v>
      </c>
      <c r="K22" s="114">
        <v>3.2994048899051664</v>
      </c>
      <c r="L22" s="114">
        <v>6.32095522800713</v>
      </c>
      <c r="M22" s="114">
        <v>8.132822445455567</v>
      </c>
      <c r="N22" s="114">
        <v>3.0251683008229335</v>
      </c>
      <c r="O22" s="114">
        <v>-1.26682359125444</v>
      </c>
      <c r="P22" s="114">
        <v>1.99</v>
      </c>
      <c r="Q22" s="114">
        <v>3.845</v>
      </c>
      <c r="R22" s="114">
        <v>2.3010018716283165</v>
      </c>
    </row>
    <row r="23" spans="2:18" ht="16.5">
      <c r="B23" s="113">
        <v>2006</v>
      </c>
      <c r="C23" s="114">
        <v>6.460192971585377</v>
      </c>
      <c r="D23" s="114">
        <v>20.578358314787117</v>
      </c>
      <c r="E23" s="114">
        <v>6.885152220809454</v>
      </c>
      <c r="F23" s="114">
        <v>3.5112863880734757</v>
      </c>
      <c r="G23" s="114">
        <v>8.371383417062228</v>
      </c>
      <c r="H23" s="114">
        <v>3.02</v>
      </c>
      <c r="I23" s="114">
        <v>7.9</v>
      </c>
      <c r="J23" s="114">
        <v>2.1087680355160954</v>
      </c>
      <c r="K23" s="114">
        <v>4.286031021920356</v>
      </c>
      <c r="L23" s="114">
        <v>4.875343334037607</v>
      </c>
      <c r="M23" s="114">
        <v>2.567853458675984</v>
      </c>
      <c r="N23" s="114">
        <v>1.1479605751929522</v>
      </c>
      <c r="O23" s="114">
        <v>1.1754657921602796</v>
      </c>
      <c r="P23" s="114">
        <v>2.2</v>
      </c>
      <c r="Q23" s="114">
        <v>4.115</v>
      </c>
      <c r="R23" s="114">
        <v>0.602668962548436</v>
      </c>
    </row>
    <row r="24" spans="2:18" ht="16.5">
      <c r="B24" s="113">
        <v>2007</v>
      </c>
      <c r="C24" s="114">
        <v>9.805095416838782</v>
      </c>
      <c r="D24" s="114">
        <v>19.80470119078328</v>
      </c>
      <c r="E24" s="114">
        <v>13.734742650007226</v>
      </c>
      <c r="F24" s="114">
        <v>2.022681805636961</v>
      </c>
      <c r="G24" s="114">
        <v>-1.6255435678059094</v>
      </c>
      <c r="H24" s="114">
        <v>2.79</v>
      </c>
      <c r="I24" s="114">
        <v>7.59</v>
      </c>
      <c r="J24" s="114">
        <v>1.9565217391304346</v>
      </c>
      <c r="K24" s="114">
        <v>5.448128230956728</v>
      </c>
      <c r="L24" s="114">
        <v>0.9336923464347224</v>
      </c>
      <c r="M24" s="114">
        <v>2.402422878702648</v>
      </c>
      <c r="N24" s="114">
        <v>0.48200054157669925</v>
      </c>
      <c r="O24" s="114">
        <v>0.3941681445457812</v>
      </c>
      <c r="P24" s="114">
        <v>2.62</v>
      </c>
      <c r="Q24" s="114">
        <v>4.313</v>
      </c>
      <c r="R24" s="114">
        <v>1.797175866495504</v>
      </c>
    </row>
    <row r="25" spans="2:18" ht="16.5">
      <c r="B25" s="113">
        <v>2008</v>
      </c>
      <c r="C25" s="114">
        <v>3.4366678055387956</v>
      </c>
      <c r="D25" s="114">
        <v>-1.4053014338034187</v>
      </c>
      <c r="E25" s="114">
        <v>7.805271079948062</v>
      </c>
      <c r="F25" s="114">
        <v>6.826273264118354</v>
      </c>
      <c r="G25" s="114">
        <v>12.86449399656946</v>
      </c>
      <c r="H25" s="114">
        <v>0.97</v>
      </c>
      <c r="I25" s="114">
        <v>5.39</v>
      </c>
      <c r="J25" s="114">
        <v>4.264392324093813</v>
      </c>
      <c r="K25" s="114">
        <v>-2.2490279432006988</v>
      </c>
      <c r="L25" s="114">
        <v>6.957873524613767</v>
      </c>
      <c r="M25" s="114">
        <v>2.488111554403849</v>
      </c>
      <c r="N25" s="114">
        <v>0.7381071620840451</v>
      </c>
      <c r="O25" s="114">
        <v>-0.6105717972666236</v>
      </c>
      <c r="P25" s="114">
        <v>1.42</v>
      </c>
      <c r="Q25" s="114">
        <v>4.205</v>
      </c>
      <c r="R25" s="114">
        <v>3.520386717108037</v>
      </c>
    </row>
    <row r="26" spans="2:18" ht="16.5">
      <c r="B26" s="113">
        <v>2009</v>
      </c>
      <c r="C26" s="114">
        <v>-2.8253216569145145</v>
      </c>
      <c r="D26" s="114">
        <v>11.42571995925632</v>
      </c>
      <c r="E26" s="114">
        <v>2.555041799151292</v>
      </c>
      <c r="F26" s="114">
        <v>20.73878943902294</v>
      </c>
      <c r="G26" s="114">
        <v>2.0516717325227862</v>
      </c>
      <c r="H26" s="114">
        <v>0.3</v>
      </c>
      <c r="I26" s="114">
        <v>5</v>
      </c>
      <c r="J26" s="114">
        <v>0.6134969325153561</v>
      </c>
      <c r="K26" s="114">
        <v>-1.1018648748231996</v>
      </c>
      <c r="L26" s="114">
        <v>5.682356487662021</v>
      </c>
      <c r="M26" s="114">
        <v>0.6989675204790435</v>
      </c>
      <c r="N26" s="114">
        <v>1.231174228536469</v>
      </c>
      <c r="O26" s="114">
        <v>-5.551362327551135</v>
      </c>
      <c r="P26" s="114">
        <v>0.89</v>
      </c>
      <c r="Q26" s="114">
        <v>2.563</v>
      </c>
      <c r="R26" s="114">
        <v>-0.8628565627855078</v>
      </c>
    </row>
    <row r="27" spans="2:18" ht="16.5">
      <c r="B27" s="113">
        <v>2010</v>
      </c>
      <c r="C27" s="114">
        <v>7.083824269471961</v>
      </c>
      <c r="D27" s="114">
        <v>7.441384852667587</v>
      </c>
      <c r="E27" s="114">
        <v>18.39184946580361</v>
      </c>
      <c r="F27" s="114">
        <v>11.17783177137568</v>
      </c>
      <c r="G27" s="114">
        <v>-14.276991809381979</v>
      </c>
      <c r="H27" s="114">
        <v>0.16</v>
      </c>
      <c r="I27" s="114">
        <v>5</v>
      </c>
      <c r="J27" s="114">
        <v>2.3373983739837456</v>
      </c>
      <c r="K27" s="114">
        <v>8.581027318681134</v>
      </c>
      <c r="L27" s="114">
        <v>5.287517912566297</v>
      </c>
      <c r="M27" s="114">
        <v>6.7384618693277165</v>
      </c>
      <c r="N27" s="114">
        <v>3.917824988102181</v>
      </c>
      <c r="O27" s="114">
        <v>-1.8914254109754114</v>
      </c>
      <c r="P27" s="114">
        <v>1.13</v>
      </c>
      <c r="Q27" s="114">
        <v>2.676</v>
      </c>
      <c r="R27" s="114">
        <v>0.9625230391153039</v>
      </c>
    </row>
    <row r="28" spans="2:18" ht="16.5">
      <c r="B28" s="113">
        <v>2011</v>
      </c>
      <c r="C28" s="114">
        <v>8.964234799635062</v>
      </c>
      <c r="D28" s="114">
        <v>3.4281341357220496</v>
      </c>
      <c r="E28" s="114">
        <v>12.173748810383156</v>
      </c>
      <c r="F28" s="114">
        <v>3.9104301428556587</v>
      </c>
      <c r="G28" s="114">
        <v>-15.004429928947417</v>
      </c>
      <c r="H28" s="114">
        <v>0.16</v>
      </c>
      <c r="I28" s="114">
        <v>5</v>
      </c>
      <c r="J28" s="114">
        <v>5.263157894736836</v>
      </c>
      <c r="K28" s="114">
        <v>1.1583076540394144</v>
      </c>
      <c r="L28" s="114">
        <v>4.1814892100484835</v>
      </c>
      <c r="M28" s="114">
        <v>5.582672207530548</v>
      </c>
      <c r="N28" s="114">
        <v>2.3491753918156943</v>
      </c>
      <c r="O28" s="114">
        <v>-7.405363261533015</v>
      </c>
      <c r="P28" s="114">
        <v>1.36</v>
      </c>
      <c r="Q28" s="114">
        <v>2.882</v>
      </c>
      <c r="R28" s="114">
        <v>1.4198782961460488</v>
      </c>
    </row>
    <row r="29" spans="2:18" ht="16.5">
      <c r="B29" s="113">
        <v>2012</v>
      </c>
      <c r="C29" s="114">
        <v>5.374115858099282</v>
      </c>
      <c r="D29" s="114">
        <v>11.714157460305131</v>
      </c>
      <c r="E29" s="114">
        <v>5.345216214195192</v>
      </c>
      <c r="F29" s="114">
        <v>23.496723610038075</v>
      </c>
      <c r="G29" s="114">
        <v>-13.10550627478233</v>
      </c>
      <c r="H29" s="114">
        <v>0.16</v>
      </c>
      <c r="I29" s="114">
        <v>5</v>
      </c>
      <c r="J29" s="114">
        <v>4.056603773584899</v>
      </c>
      <c r="K29" s="114">
        <v>2.684535804533561</v>
      </c>
      <c r="L29" s="114">
        <v>3.089882422869028</v>
      </c>
      <c r="M29" s="114">
        <v>3.289473684210531</v>
      </c>
      <c r="N29" s="114">
        <v>2.4774303509334628</v>
      </c>
      <c r="O29" s="114">
        <v>-3.2482535316343486</v>
      </c>
      <c r="P29" s="114">
        <v>1.36</v>
      </c>
      <c r="Q29" s="114">
        <v>2.883</v>
      </c>
      <c r="R29" s="114">
        <v>1.9300000000000095</v>
      </c>
    </row>
    <row r="36" ht="17.25" thickBot="1"/>
    <row r="37" spans="1:37" s="124" customFormat="1" ht="10.5">
      <c r="A37" s="121"/>
      <c r="B37" s="122" t="s">
        <v>39</v>
      </c>
      <c r="C37" s="123" t="s">
        <v>152</v>
      </c>
      <c r="D37" s="123" t="s">
        <v>154</v>
      </c>
      <c r="E37" s="123" t="s">
        <v>104</v>
      </c>
      <c r="F37" s="123" t="s">
        <v>156</v>
      </c>
      <c r="G37" s="123" t="s">
        <v>158</v>
      </c>
      <c r="H37" s="123" t="s">
        <v>103</v>
      </c>
      <c r="I37" s="123" t="s">
        <v>104</v>
      </c>
      <c r="J37" s="123" t="s">
        <v>237</v>
      </c>
      <c r="K37" s="123" t="s">
        <v>238</v>
      </c>
      <c r="L37" s="123" t="s">
        <v>239</v>
      </c>
      <c r="M37" s="123" t="s">
        <v>240</v>
      </c>
      <c r="N37" s="123" t="s">
        <v>241</v>
      </c>
      <c r="O37" s="123" t="s">
        <v>242</v>
      </c>
      <c r="P37" s="123" t="s">
        <v>105</v>
      </c>
      <c r="Q37" s="123" t="s">
        <v>106</v>
      </c>
      <c r="R37" s="123" t="s">
        <v>243</v>
      </c>
      <c r="S37" s="121"/>
      <c r="U37" s="125"/>
      <c r="V37" s="125" t="s">
        <v>249</v>
      </c>
      <c r="W37" s="125" t="s">
        <v>250</v>
      </c>
      <c r="X37" s="125" t="s">
        <v>251</v>
      </c>
      <c r="Y37" s="125" t="s">
        <v>252</v>
      </c>
      <c r="Z37" s="125" t="s">
        <v>253</v>
      </c>
      <c r="AA37" s="125" t="s">
        <v>254</v>
      </c>
      <c r="AB37" s="125" t="s">
        <v>255</v>
      </c>
      <c r="AC37" s="125" t="s">
        <v>237</v>
      </c>
      <c r="AD37" s="125" t="s">
        <v>238</v>
      </c>
      <c r="AE37" s="125" t="s">
        <v>239</v>
      </c>
      <c r="AF37" s="125" t="s">
        <v>240</v>
      </c>
      <c r="AG37" s="125" t="s">
        <v>241</v>
      </c>
      <c r="AH37" s="125" t="s">
        <v>242</v>
      </c>
      <c r="AI37" s="125" t="s">
        <v>105</v>
      </c>
      <c r="AJ37" s="125" t="s">
        <v>106</v>
      </c>
      <c r="AK37" s="125" t="s">
        <v>243</v>
      </c>
    </row>
    <row r="38" spans="1:37" s="124" customFormat="1" ht="10.5">
      <c r="A38" s="121"/>
      <c r="B38" s="122">
        <v>1988</v>
      </c>
      <c r="C38" s="123">
        <v>18.06266940243686</v>
      </c>
      <c r="D38" s="123">
        <v>12.73815593872758</v>
      </c>
      <c r="E38" s="123">
        <v>34.045820923966865</v>
      </c>
      <c r="F38" s="123">
        <v>-40.67628268775735</v>
      </c>
      <c r="G38" s="123">
        <v>29.615394441618847</v>
      </c>
      <c r="H38" s="123">
        <v>5.4</v>
      </c>
      <c r="I38" s="123">
        <v>7.91</v>
      </c>
      <c r="J38" s="123">
        <v>8.00915331807781</v>
      </c>
      <c r="K38" s="123">
        <v>5.975138045182393</v>
      </c>
      <c r="L38" s="123">
        <v>23.125819796186065</v>
      </c>
      <c r="M38" s="123">
        <v>38.78861506421381</v>
      </c>
      <c r="N38" s="123">
        <v>24.542922173892954</v>
      </c>
      <c r="O38" s="123">
        <v>31.765931990236474</v>
      </c>
      <c r="P38" s="123">
        <v>5.25</v>
      </c>
      <c r="Q38" s="123">
        <v>7</v>
      </c>
      <c r="R38" s="123">
        <v>1.2810374822078252</v>
      </c>
      <c r="S38" s="121"/>
      <c r="U38" s="126" t="s">
        <v>260</v>
      </c>
      <c r="V38" s="126">
        <v>1</v>
      </c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</row>
    <row r="39" spans="1:37" s="124" customFormat="1" ht="10.5">
      <c r="A39" s="121"/>
      <c r="B39" s="122">
        <v>1989</v>
      </c>
      <c r="C39" s="123">
        <v>15.12242638539638</v>
      </c>
      <c r="D39" s="123">
        <v>14.065401361280895</v>
      </c>
      <c r="E39" s="123">
        <v>32.233577537662114</v>
      </c>
      <c r="F39" s="123">
        <v>61.55914687853552</v>
      </c>
      <c r="G39" s="123">
        <v>43.9341129438545</v>
      </c>
      <c r="H39" s="123">
        <v>8.04</v>
      </c>
      <c r="I39" s="123">
        <v>10.54</v>
      </c>
      <c r="J39" s="123">
        <v>10.169491525423723</v>
      </c>
      <c r="K39" s="123">
        <v>14.753321580599387</v>
      </c>
      <c r="L39" s="123">
        <v>20.201999508317627</v>
      </c>
      <c r="M39" s="123">
        <v>29.82681005377017</v>
      </c>
      <c r="N39" s="123">
        <v>20.54788938353964</v>
      </c>
      <c r="O39" s="123">
        <v>29.392066206738154</v>
      </c>
      <c r="P39" s="123">
        <v>9.5</v>
      </c>
      <c r="Q39" s="123">
        <v>10.375</v>
      </c>
      <c r="R39" s="123">
        <v>4.4191130543410395</v>
      </c>
      <c r="S39" s="121"/>
      <c r="U39" s="126" t="s">
        <v>261</v>
      </c>
      <c r="V39" s="126">
        <v>0.2820572459145034</v>
      </c>
      <c r="W39" s="126">
        <v>1</v>
      </c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</row>
    <row r="40" spans="1:37" s="124" customFormat="1" ht="10.5">
      <c r="A40" s="121"/>
      <c r="B40" s="122">
        <v>1990</v>
      </c>
      <c r="C40" s="123">
        <v>11.685223219111451</v>
      </c>
      <c r="D40" s="123">
        <v>17.711445564459826</v>
      </c>
      <c r="E40" s="123">
        <v>14.453465108581764</v>
      </c>
      <c r="F40" s="123">
        <v>21.70329428589879</v>
      </c>
      <c r="G40" s="123">
        <v>20.6996581322614</v>
      </c>
      <c r="H40" s="123">
        <v>8.17</v>
      </c>
      <c r="I40" s="123">
        <v>10.46</v>
      </c>
      <c r="J40" s="123">
        <v>10.19230769230768</v>
      </c>
      <c r="K40" s="123">
        <v>10.662098352154391</v>
      </c>
      <c r="L40" s="123">
        <v>10.29775194723297</v>
      </c>
      <c r="M40" s="123">
        <v>11.955500975222133</v>
      </c>
      <c r="N40" s="123">
        <v>17.77138274959922</v>
      </c>
      <c r="O40" s="123">
        <v>18.731344788974337</v>
      </c>
      <c r="P40" s="123">
        <v>9.5</v>
      </c>
      <c r="Q40" s="123">
        <v>10</v>
      </c>
      <c r="R40" s="123">
        <v>4.127411395244485</v>
      </c>
      <c r="S40" s="121"/>
      <c r="U40" s="126" t="s">
        <v>262</v>
      </c>
      <c r="V40" s="127">
        <v>0.789657467823121</v>
      </c>
      <c r="W40" s="126">
        <v>0.08859718303055016</v>
      </c>
      <c r="X40" s="126">
        <v>1</v>
      </c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</row>
    <row r="41" spans="1:37" s="124" customFormat="1" ht="11.25" thickBot="1">
      <c r="A41" s="121"/>
      <c r="B41" s="122">
        <v>1991</v>
      </c>
      <c r="C41" s="123">
        <v>15.363550802995718</v>
      </c>
      <c r="D41" s="123">
        <v>28.141427080368153</v>
      </c>
      <c r="E41" s="123">
        <v>18.64922214322291</v>
      </c>
      <c r="F41" s="123">
        <v>15.723026115845041</v>
      </c>
      <c r="G41" s="123">
        <v>16.94860400521563</v>
      </c>
      <c r="H41" s="123">
        <v>6.96</v>
      </c>
      <c r="I41" s="123">
        <v>9.41</v>
      </c>
      <c r="J41" s="123">
        <v>11.343804537521818</v>
      </c>
      <c r="K41" s="123">
        <v>11.92231247693314</v>
      </c>
      <c r="L41" s="123">
        <v>17.074866723325343</v>
      </c>
      <c r="M41" s="123">
        <v>22.486772486772487</v>
      </c>
      <c r="N41" s="123">
        <v>17.298401665932552</v>
      </c>
      <c r="O41" s="123">
        <v>17.309324905847067</v>
      </c>
      <c r="P41" s="123">
        <v>8.262</v>
      </c>
      <c r="Q41" s="123">
        <v>8.646999999999998</v>
      </c>
      <c r="R41" s="123">
        <v>3.6191296854804156</v>
      </c>
      <c r="S41" s="121"/>
      <c r="U41" s="126" t="s">
        <v>256</v>
      </c>
      <c r="V41" s="126">
        <v>0.059738488287518196</v>
      </c>
      <c r="W41" s="126">
        <v>0.28323316168497514</v>
      </c>
      <c r="X41" s="126">
        <v>-0.11296449760286605</v>
      </c>
      <c r="Y41" s="126">
        <v>1</v>
      </c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</row>
    <row r="42" spans="1:37" s="124" customFormat="1" ht="11.25" thickBot="1">
      <c r="A42" s="121"/>
      <c r="B42" s="122">
        <v>1992</v>
      </c>
      <c r="C42" s="123">
        <v>16.751504000300876</v>
      </c>
      <c r="D42" s="123">
        <v>11.584748413992774</v>
      </c>
      <c r="E42" s="123">
        <v>11.735173073310667</v>
      </c>
      <c r="F42" s="123">
        <v>39.76188817600465</v>
      </c>
      <c r="G42" s="123">
        <v>32.395589358822654</v>
      </c>
      <c r="H42" s="123">
        <v>4.57</v>
      </c>
      <c r="I42" s="123">
        <v>7.32</v>
      </c>
      <c r="J42" s="123">
        <v>9.56112852664579</v>
      </c>
      <c r="K42" s="123">
        <v>11.623606858913082</v>
      </c>
      <c r="L42" s="123">
        <v>19.761103411865633</v>
      </c>
      <c r="M42" s="123">
        <v>27.76519341867285</v>
      </c>
      <c r="N42" s="123">
        <v>21.120593992138637</v>
      </c>
      <c r="O42" s="123">
        <v>21.752686665518706</v>
      </c>
      <c r="P42" s="123">
        <v>7.79</v>
      </c>
      <c r="Q42" s="123">
        <v>8.298</v>
      </c>
      <c r="R42" s="123">
        <v>4.462924462924467</v>
      </c>
      <c r="S42" s="121"/>
      <c r="U42" s="126" t="s">
        <v>257</v>
      </c>
      <c r="V42" s="128">
        <v>0.5276572926816404</v>
      </c>
      <c r="W42" s="126">
        <v>-0.07444982372384262</v>
      </c>
      <c r="X42" s="128">
        <v>0.5613189407353094</v>
      </c>
      <c r="Y42" s="129">
        <v>0.4566390291751435</v>
      </c>
      <c r="Z42" s="126">
        <v>1</v>
      </c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</row>
    <row r="43" spans="1:37" s="124" customFormat="1" ht="10.5">
      <c r="A43" s="121"/>
      <c r="B43" s="122">
        <v>1993</v>
      </c>
      <c r="C43" s="123">
        <v>15.348209086516418</v>
      </c>
      <c r="D43" s="123">
        <v>27.886451450214267</v>
      </c>
      <c r="E43" s="123">
        <v>19.3759977547479</v>
      </c>
      <c r="F43" s="123">
        <v>38.35872400164418</v>
      </c>
      <c r="G43" s="123">
        <v>27.354311858346136</v>
      </c>
      <c r="H43" s="123">
        <v>3.75</v>
      </c>
      <c r="I43" s="123">
        <v>6.5</v>
      </c>
      <c r="J43" s="123">
        <v>8.72675250357653</v>
      </c>
      <c r="K43" s="123">
        <v>10.39935720088232</v>
      </c>
      <c r="L43" s="123">
        <v>15.216504843669076</v>
      </c>
      <c r="M43" s="123">
        <v>15.982463132722202</v>
      </c>
      <c r="N43" s="123">
        <v>19.425660703681924</v>
      </c>
      <c r="O43" s="123">
        <v>22.66090063370911</v>
      </c>
      <c r="P43" s="123">
        <v>7.585</v>
      </c>
      <c r="Q43" s="123">
        <v>8.03</v>
      </c>
      <c r="R43" s="123">
        <v>2.945469019503788</v>
      </c>
      <c r="S43" s="121"/>
      <c r="U43" s="126" t="s">
        <v>103</v>
      </c>
      <c r="V43" s="126">
        <v>-0.22480622873656406</v>
      </c>
      <c r="W43" s="126">
        <v>-0.41493610210771126</v>
      </c>
      <c r="X43" s="126">
        <v>0.012718527700077501</v>
      </c>
      <c r="Y43" s="126">
        <v>-0.14864374393615315</v>
      </c>
      <c r="Z43" s="126">
        <v>-0.32054292317453115</v>
      </c>
      <c r="AA43" s="126">
        <v>1</v>
      </c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</row>
    <row r="44" spans="1:37" s="124" customFormat="1" ht="10.5">
      <c r="A44" s="121"/>
      <c r="B44" s="122">
        <v>1994</v>
      </c>
      <c r="C44" s="123">
        <v>12.73885350318471</v>
      </c>
      <c r="D44" s="123">
        <v>16.275871910126938</v>
      </c>
      <c r="E44" s="123">
        <v>17.152158175414755</v>
      </c>
      <c r="F44" s="123">
        <v>19.686713678360967</v>
      </c>
      <c r="G44" s="123">
        <v>24.52003062600696</v>
      </c>
      <c r="H44" s="123">
        <v>5.18</v>
      </c>
      <c r="I44" s="123">
        <v>7.26</v>
      </c>
      <c r="J44" s="123">
        <v>8.815789473684221</v>
      </c>
      <c r="K44" s="123">
        <v>9.417258405384787</v>
      </c>
      <c r="L44" s="123">
        <v>15.084557698194057</v>
      </c>
      <c r="M44" s="123">
        <v>17.364616660741806</v>
      </c>
      <c r="N44" s="123">
        <v>17.484535474727014</v>
      </c>
      <c r="O44" s="123">
        <v>19.354571118470922</v>
      </c>
      <c r="P44" s="123">
        <v>7.29</v>
      </c>
      <c r="Q44" s="123">
        <v>7.935</v>
      </c>
      <c r="R44" s="123">
        <v>4.098466297203229</v>
      </c>
      <c r="S44" s="121"/>
      <c r="U44" s="126" t="s">
        <v>104</v>
      </c>
      <c r="V44" s="126">
        <v>-0.4001945772534862</v>
      </c>
      <c r="W44" s="126">
        <v>-0.206301493598999</v>
      </c>
      <c r="X44" s="126">
        <v>-0.09296716282858282</v>
      </c>
      <c r="Y44" s="126">
        <v>0.10950641485009702</v>
      </c>
      <c r="Z44" s="126">
        <v>-0.08887468786492955</v>
      </c>
      <c r="AA44" s="127">
        <v>0.7236202066763467</v>
      </c>
      <c r="AB44" s="126">
        <v>1</v>
      </c>
      <c r="AC44" s="126"/>
      <c r="AD44" s="126"/>
      <c r="AE44" s="126"/>
      <c r="AF44" s="126"/>
      <c r="AG44" s="126"/>
      <c r="AH44" s="126"/>
      <c r="AI44" s="126"/>
      <c r="AJ44" s="126"/>
      <c r="AK44" s="126"/>
    </row>
    <row r="45" spans="1:37" s="124" customFormat="1" ht="10.5">
      <c r="A45" s="121"/>
      <c r="B45" s="122">
        <v>1995</v>
      </c>
      <c r="C45" s="123">
        <v>6.61159859376339</v>
      </c>
      <c r="D45" s="123">
        <v>23.058471768210364</v>
      </c>
      <c r="E45" s="123">
        <v>9.856850350050529</v>
      </c>
      <c r="F45" s="123">
        <v>42.55943153450274</v>
      </c>
      <c r="G45" s="123">
        <v>35.63922556113326</v>
      </c>
      <c r="H45" s="123">
        <v>2.26</v>
      </c>
      <c r="I45" s="123">
        <v>8.96</v>
      </c>
      <c r="J45" s="123">
        <v>9.068923821039899</v>
      </c>
      <c r="K45" s="123">
        <v>8.855576355114536</v>
      </c>
      <c r="L45" s="123">
        <v>9.138587363066652</v>
      </c>
      <c r="M45" s="123">
        <v>9.070716045393956</v>
      </c>
      <c r="N45" s="123">
        <v>12.675767045595055</v>
      </c>
      <c r="O45" s="123">
        <v>13.117334434161654</v>
      </c>
      <c r="P45" s="123">
        <v>6.73</v>
      </c>
      <c r="Q45" s="123">
        <v>7.67</v>
      </c>
      <c r="R45" s="123">
        <v>3.664727002599988</v>
      </c>
      <c r="S45" s="121"/>
      <c r="U45" s="126" t="s">
        <v>237</v>
      </c>
      <c r="V45" s="127">
        <v>0.738473523099438</v>
      </c>
      <c r="W45" s="128">
        <v>0.5217305295422945</v>
      </c>
      <c r="X45" s="126">
        <v>0.4558235130160958</v>
      </c>
      <c r="Y45" s="126">
        <v>0.390682975243945</v>
      </c>
      <c r="Z45" s="128">
        <v>0.5072220405673652</v>
      </c>
      <c r="AA45" s="126">
        <v>-0.1495354645157277</v>
      </c>
      <c r="AB45" s="126">
        <v>-0.023802459414716957</v>
      </c>
      <c r="AC45" s="126">
        <v>1</v>
      </c>
      <c r="AD45" s="126"/>
      <c r="AE45" s="126"/>
      <c r="AF45" s="126"/>
      <c r="AG45" s="126"/>
      <c r="AH45" s="126"/>
      <c r="AI45" s="126"/>
      <c r="AJ45" s="126"/>
      <c r="AK45" s="126"/>
    </row>
    <row r="46" spans="1:37" s="124" customFormat="1" ht="10.5">
      <c r="A46" s="121"/>
      <c r="B46" s="122">
        <v>1996</v>
      </c>
      <c r="C46" s="123">
        <v>10.392705669138502</v>
      </c>
      <c r="D46" s="123">
        <v>22.099890300178604</v>
      </c>
      <c r="E46" s="123">
        <v>17.773979571073937</v>
      </c>
      <c r="F46" s="123">
        <v>20.83804571738963</v>
      </c>
      <c r="G46" s="123">
        <v>13.770118263433817</v>
      </c>
      <c r="H46" s="123">
        <v>5.19</v>
      </c>
      <c r="I46" s="123">
        <v>8.52</v>
      </c>
      <c r="J46" s="123">
        <v>6.319290465631933</v>
      </c>
      <c r="K46" s="123">
        <v>8.636566314601968</v>
      </c>
      <c r="L46" s="123">
        <v>8.605655362541786</v>
      </c>
      <c r="M46" s="123">
        <v>3.7249601955048783</v>
      </c>
      <c r="N46" s="123">
        <v>7.923587924165054</v>
      </c>
      <c r="O46" s="123">
        <v>0.7891447007978947</v>
      </c>
      <c r="P46" s="123">
        <v>6.02</v>
      </c>
      <c r="Q46" s="123">
        <v>7.38</v>
      </c>
      <c r="R46" s="123">
        <v>3.0813328556072994</v>
      </c>
      <c r="S46" s="121"/>
      <c r="U46" s="126" t="s">
        <v>238</v>
      </c>
      <c r="V46" s="126">
        <v>0.3837195990529304</v>
      </c>
      <c r="W46" s="126">
        <v>0.2503780484873198</v>
      </c>
      <c r="X46" s="126">
        <v>0.22043423941652654</v>
      </c>
      <c r="Y46" s="127">
        <v>0.7946471617203662</v>
      </c>
      <c r="Z46" s="126">
        <v>0.44697472607609046</v>
      </c>
      <c r="AA46" s="126">
        <v>0.23375873321508042</v>
      </c>
      <c r="AB46" s="126">
        <v>0.26527459535870535</v>
      </c>
      <c r="AC46" s="127">
        <v>0.668501375683213</v>
      </c>
      <c r="AD46" s="126">
        <v>1</v>
      </c>
      <c r="AE46" s="126"/>
      <c r="AF46" s="126"/>
      <c r="AG46" s="126"/>
      <c r="AH46" s="126"/>
      <c r="AI46" s="126"/>
      <c r="AJ46" s="126"/>
      <c r="AK46" s="126"/>
    </row>
    <row r="47" spans="1:37" s="124" customFormat="1" ht="10.5">
      <c r="A47" s="121"/>
      <c r="B47" s="122">
        <v>1997</v>
      </c>
      <c r="C47" s="123">
        <v>11.153718810233304</v>
      </c>
      <c r="D47" s="123">
        <v>9.865797825024835</v>
      </c>
      <c r="E47" s="123">
        <v>19.54393942535171</v>
      </c>
      <c r="F47" s="123">
        <v>13.81611477961986</v>
      </c>
      <c r="G47" s="123">
        <v>27.893307727911186</v>
      </c>
      <c r="H47" s="123">
        <v>6.39</v>
      </c>
      <c r="I47" s="123">
        <v>8.83</v>
      </c>
      <c r="J47" s="123">
        <v>5.8394160583941535</v>
      </c>
      <c r="K47" s="123">
        <v>8.458166662977519</v>
      </c>
      <c r="L47" s="123">
        <v>8.136933854104589</v>
      </c>
      <c r="M47" s="123">
        <v>11.64637846714025</v>
      </c>
      <c r="N47" s="123">
        <v>11.379080205817193</v>
      </c>
      <c r="O47" s="123">
        <v>0.2786896935815575</v>
      </c>
      <c r="P47" s="123">
        <v>6.025</v>
      </c>
      <c r="Q47" s="123">
        <v>7.5</v>
      </c>
      <c r="R47" s="123">
        <v>0.9037191518943333</v>
      </c>
      <c r="S47" s="121"/>
      <c r="U47" s="126" t="s">
        <v>239</v>
      </c>
      <c r="V47" s="127">
        <v>0.7305370934676287</v>
      </c>
      <c r="W47" s="126">
        <v>-0.02552404555148914</v>
      </c>
      <c r="X47" s="127">
        <v>0.6645006366404341</v>
      </c>
      <c r="Y47" s="126">
        <v>-0.10462468522920908</v>
      </c>
      <c r="Z47" s="126">
        <v>0.5038382564815942</v>
      </c>
      <c r="AA47" s="126">
        <v>-0.024305731706198114</v>
      </c>
      <c r="AB47" s="126">
        <v>-0.2776808623880551</v>
      </c>
      <c r="AC47" s="126">
        <v>0.5439648100151093</v>
      </c>
      <c r="AD47" s="126">
        <v>0.32302285626971206</v>
      </c>
      <c r="AE47" s="126">
        <v>1</v>
      </c>
      <c r="AF47" s="126"/>
      <c r="AG47" s="126"/>
      <c r="AH47" s="126"/>
      <c r="AI47" s="126"/>
      <c r="AJ47" s="126"/>
      <c r="AK47" s="126"/>
    </row>
    <row r="48" spans="1:37" s="124" customFormat="1" ht="11.25" thickBot="1">
      <c r="A48" s="121"/>
      <c r="B48" s="122">
        <v>1998</v>
      </c>
      <c r="C48" s="123">
        <v>-4.734528065674104</v>
      </c>
      <c r="D48" s="123">
        <v>8.27759920629556</v>
      </c>
      <c r="E48" s="123">
        <v>-2.2570531707232444</v>
      </c>
      <c r="F48" s="123">
        <v>1.38596819736716</v>
      </c>
      <c r="G48" s="123">
        <v>8.37234235002111</v>
      </c>
      <c r="H48" s="123">
        <v>8.31</v>
      </c>
      <c r="I48" s="123">
        <v>9.94</v>
      </c>
      <c r="J48" s="123">
        <v>2.857142857142869</v>
      </c>
      <c r="K48" s="123">
        <v>7.340009964099381</v>
      </c>
      <c r="L48" s="123">
        <v>8.271676188129407</v>
      </c>
      <c r="M48" s="123">
        <v>5.332448721842975</v>
      </c>
      <c r="N48" s="123">
        <v>4.959224618009994</v>
      </c>
      <c r="O48" s="123">
        <v>1.7940188293961157</v>
      </c>
      <c r="P48" s="123">
        <v>5.44</v>
      </c>
      <c r="Q48" s="123">
        <v>7.703999999999999</v>
      </c>
      <c r="R48" s="123">
        <v>1.6879090595935287</v>
      </c>
      <c r="S48" s="121"/>
      <c r="U48" s="126" t="s">
        <v>240</v>
      </c>
      <c r="V48" s="127">
        <v>0.7241081127192438</v>
      </c>
      <c r="W48" s="126">
        <v>-0.15791171203304455</v>
      </c>
      <c r="X48" s="127">
        <v>0.7150395100562499</v>
      </c>
      <c r="Y48" s="126">
        <v>-0.19738306637269543</v>
      </c>
      <c r="Z48" s="126">
        <v>0.5666497373965922</v>
      </c>
      <c r="AA48" s="126">
        <v>0.030397541767556355</v>
      </c>
      <c r="AB48" s="126">
        <v>-0.17932203070816596</v>
      </c>
      <c r="AC48" s="126">
        <v>0.5074534239176764</v>
      </c>
      <c r="AD48" s="126">
        <v>0.2446645194859305</v>
      </c>
      <c r="AE48" s="127">
        <v>0.9659901594726334</v>
      </c>
      <c r="AF48" s="126">
        <v>1</v>
      </c>
      <c r="AG48" s="126"/>
      <c r="AH48" s="126"/>
      <c r="AI48" s="126"/>
      <c r="AJ48" s="126"/>
      <c r="AK48" s="126"/>
    </row>
    <row r="49" spans="1:37" s="124" customFormat="1" ht="11.25" thickBot="1">
      <c r="A49" s="121"/>
      <c r="B49" s="122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1"/>
      <c r="U49" s="126" t="s">
        <v>241</v>
      </c>
      <c r="V49" s="127">
        <v>0.8575624180848869</v>
      </c>
      <c r="W49" s="126">
        <v>0.10237524255221446</v>
      </c>
      <c r="X49" s="127">
        <v>0.6927076578000291</v>
      </c>
      <c r="Y49" s="129">
        <v>-0.009308284315384248</v>
      </c>
      <c r="Z49" s="130">
        <v>0.619289689971133</v>
      </c>
      <c r="AA49" s="126">
        <v>-0.133075806451749</v>
      </c>
      <c r="AB49" s="126">
        <v>-0.30802408315219215</v>
      </c>
      <c r="AC49" s="126">
        <v>0.7375309954830682</v>
      </c>
      <c r="AD49" s="126">
        <v>0.3519759724485081</v>
      </c>
      <c r="AE49" s="130">
        <v>0.8808903786020381</v>
      </c>
      <c r="AF49" s="130">
        <v>0.8844283479091388</v>
      </c>
      <c r="AG49" s="126">
        <v>1</v>
      </c>
      <c r="AH49" s="126"/>
      <c r="AI49" s="126"/>
      <c r="AJ49" s="126"/>
      <c r="AK49" s="126"/>
    </row>
    <row r="50" spans="1:37" s="124" customFormat="1" ht="11.25" thickBot="1">
      <c r="A50" s="121"/>
      <c r="B50" s="122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1"/>
      <c r="U50" s="126" t="s">
        <v>242</v>
      </c>
      <c r="V50" s="127">
        <v>0.6919550442225835</v>
      </c>
      <c r="W50" s="126">
        <v>0.11645331705076063</v>
      </c>
      <c r="X50" s="127">
        <v>0.6342687746020822</v>
      </c>
      <c r="Y50" s="131">
        <v>0.03987301797143473</v>
      </c>
      <c r="Z50" s="130">
        <v>0.6136082999936944</v>
      </c>
      <c r="AA50" s="126">
        <v>-0.07756027072870657</v>
      </c>
      <c r="AB50" s="126">
        <v>-0.18332284128486884</v>
      </c>
      <c r="AC50" s="126">
        <v>0.6946824483172539</v>
      </c>
      <c r="AD50" s="126">
        <v>0.37873978450262247</v>
      </c>
      <c r="AE50" s="130">
        <v>0.8859409504009003</v>
      </c>
      <c r="AF50" s="130">
        <v>0.8567844736971315</v>
      </c>
      <c r="AG50" s="130">
        <v>0.9422744160564994</v>
      </c>
      <c r="AH50" s="126">
        <v>1</v>
      </c>
      <c r="AI50" s="126"/>
      <c r="AJ50" s="126"/>
      <c r="AK50" s="126"/>
    </row>
    <row r="51" spans="1:37" s="124" customFormat="1" ht="10.5">
      <c r="A51" s="121"/>
      <c r="B51" s="122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32" t="s">
        <v>246</v>
      </c>
      <c r="P51" s="133">
        <f>T51/((1-T51^2)/9)^0.5</f>
        <v>2.2676527569601608</v>
      </c>
      <c r="Q51" s="123"/>
      <c r="R51" s="123"/>
      <c r="S51" s="121"/>
      <c r="T51" s="134">
        <v>0.603</v>
      </c>
      <c r="U51" s="126" t="s">
        <v>105</v>
      </c>
      <c r="V51" s="126">
        <v>0.3950024909734334</v>
      </c>
      <c r="W51" s="126">
        <v>0.29621998081300727</v>
      </c>
      <c r="X51" s="126">
        <v>0.19432367004346743</v>
      </c>
      <c r="Y51" s="127">
        <v>0.659876680441966</v>
      </c>
      <c r="Z51" s="126">
        <v>0.36426489921037775</v>
      </c>
      <c r="AA51" s="126">
        <v>0.28757284442027736</v>
      </c>
      <c r="AB51" s="126">
        <v>0.3271038487581566</v>
      </c>
      <c r="AC51" s="126">
        <v>0.7738332492099155</v>
      </c>
      <c r="AD51" s="127">
        <v>0.893357428627551</v>
      </c>
      <c r="AE51" s="126">
        <v>0.2550533884734535</v>
      </c>
      <c r="AF51" s="126">
        <v>0.2036679370183227</v>
      </c>
      <c r="AG51" s="126">
        <v>0.4461980340804002</v>
      </c>
      <c r="AH51" s="126">
        <v>0.46848695646970473</v>
      </c>
      <c r="AI51" s="126">
        <v>1</v>
      </c>
      <c r="AJ51" s="126"/>
      <c r="AK51" s="126"/>
    </row>
    <row r="52" spans="1:37" s="124" customFormat="1" ht="10.5">
      <c r="A52" s="121"/>
      <c r="B52" s="122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 t="s">
        <v>248</v>
      </c>
      <c r="R52" s="123"/>
      <c r="S52" s="121"/>
      <c r="U52" s="126" t="s">
        <v>106</v>
      </c>
      <c r="V52" s="126">
        <v>0.1965290747334845</v>
      </c>
      <c r="W52" s="126">
        <v>0.061513316813706254</v>
      </c>
      <c r="X52" s="126">
        <v>0.17518525227869655</v>
      </c>
      <c r="Y52" s="128">
        <v>0.5782781457692119</v>
      </c>
      <c r="Z52" s="126">
        <v>0.31491617264040495</v>
      </c>
      <c r="AA52" s="126">
        <v>0.5414066029945402</v>
      </c>
      <c r="AB52" s="126">
        <v>0.5823734674027607</v>
      </c>
      <c r="AC52" s="126">
        <v>0.5704088686577871</v>
      </c>
      <c r="AD52" s="127">
        <v>0.8395474575092206</v>
      </c>
      <c r="AE52" s="126">
        <v>0.1919610194679472</v>
      </c>
      <c r="AF52" s="126">
        <v>0.17586031491305404</v>
      </c>
      <c r="AG52" s="126">
        <v>0.3139419986300453</v>
      </c>
      <c r="AH52" s="126">
        <v>0.39333266756105806</v>
      </c>
      <c r="AI52" s="127">
        <v>0.9344564422888264</v>
      </c>
      <c r="AJ52" s="126">
        <v>1</v>
      </c>
      <c r="AK52" s="126"/>
    </row>
    <row r="53" spans="1:37" s="124" customFormat="1" ht="11.25" thickBot="1">
      <c r="A53" s="121"/>
      <c r="B53" s="122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1"/>
      <c r="U53" s="135" t="s">
        <v>243</v>
      </c>
      <c r="V53" s="135">
        <v>0.2920470154734241</v>
      </c>
      <c r="W53" s="135">
        <v>0.3562634706883682</v>
      </c>
      <c r="X53" s="135">
        <v>-0.020411590126566598</v>
      </c>
      <c r="Y53" s="136">
        <v>0.7094840854296346</v>
      </c>
      <c r="Z53" s="135">
        <v>0.3092680107229073</v>
      </c>
      <c r="AA53" s="135">
        <v>-0.08417842797989192</v>
      </c>
      <c r="AB53" s="135">
        <v>0.06836760649653782</v>
      </c>
      <c r="AC53" s="135">
        <v>0.7179481376040611</v>
      </c>
      <c r="AD53" s="136">
        <v>0.756676468767442</v>
      </c>
      <c r="AE53" s="135">
        <v>0.23405198043144204</v>
      </c>
      <c r="AF53" s="135">
        <v>0.09957715236661507</v>
      </c>
      <c r="AG53" s="135">
        <v>0.32523660618364153</v>
      </c>
      <c r="AH53" s="135">
        <v>0.39601664276200993</v>
      </c>
      <c r="AI53" s="136">
        <v>0.7960223214623536</v>
      </c>
      <c r="AJ53" s="136">
        <v>0.6568295136118006</v>
      </c>
      <c r="AK53" s="135">
        <v>1</v>
      </c>
    </row>
    <row r="54" spans="11:18" ht="16.5">
      <c r="K54" s="114"/>
      <c r="L54" s="114"/>
      <c r="M54" s="114"/>
      <c r="N54" s="114"/>
      <c r="O54" s="114"/>
      <c r="P54" s="114"/>
      <c r="Q54" s="114"/>
      <c r="R54" s="114"/>
    </row>
    <row r="55" spans="11:18" ht="16.5">
      <c r="K55" s="114"/>
      <c r="L55" s="114"/>
      <c r="M55" s="114"/>
      <c r="N55" s="114"/>
      <c r="O55" s="114"/>
      <c r="P55" s="114"/>
      <c r="Q55" s="114"/>
      <c r="R55" s="114"/>
    </row>
    <row r="56" spans="11:18" ht="17.25" thickBot="1">
      <c r="K56" s="114"/>
      <c r="L56" s="114"/>
      <c r="M56" s="114"/>
      <c r="N56" s="114"/>
      <c r="O56" s="114"/>
      <c r="P56" s="114"/>
      <c r="Q56" s="114"/>
      <c r="R56" s="114"/>
    </row>
    <row r="57" spans="1:37" s="124" customFormat="1" ht="10.5">
      <c r="A57" s="121"/>
      <c r="B57" s="122" t="s">
        <v>39</v>
      </c>
      <c r="C57" s="123" t="s">
        <v>152</v>
      </c>
      <c r="D57" s="123" t="s">
        <v>154</v>
      </c>
      <c r="E57" s="123" t="s">
        <v>104</v>
      </c>
      <c r="F57" s="123" t="s">
        <v>156</v>
      </c>
      <c r="G57" s="123" t="s">
        <v>158</v>
      </c>
      <c r="H57" s="123" t="s">
        <v>103</v>
      </c>
      <c r="I57" s="123" t="s">
        <v>104</v>
      </c>
      <c r="J57" s="123" t="s">
        <v>237</v>
      </c>
      <c r="K57" s="123" t="s">
        <v>238</v>
      </c>
      <c r="L57" s="123" t="s">
        <v>239</v>
      </c>
      <c r="M57" s="123" t="s">
        <v>240</v>
      </c>
      <c r="N57" s="123" t="s">
        <v>241</v>
      </c>
      <c r="O57" s="123" t="s">
        <v>242</v>
      </c>
      <c r="P57" s="123" t="s">
        <v>105</v>
      </c>
      <c r="Q57" s="123" t="s">
        <v>106</v>
      </c>
      <c r="R57" s="123" t="s">
        <v>243</v>
      </c>
      <c r="S57" s="121"/>
      <c r="U57" s="125"/>
      <c r="V57" s="125" t="s">
        <v>249</v>
      </c>
      <c r="W57" s="125" t="s">
        <v>250</v>
      </c>
      <c r="X57" s="125" t="s">
        <v>251</v>
      </c>
      <c r="Y57" s="125" t="s">
        <v>258</v>
      </c>
      <c r="Z57" s="125" t="s">
        <v>259</v>
      </c>
      <c r="AA57" s="125" t="s">
        <v>103</v>
      </c>
      <c r="AB57" s="125" t="s">
        <v>104</v>
      </c>
      <c r="AC57" s="125" t="s">
        <v>237</v>
      </c>
      <c r="AD57" s="125" t="s">
        <v>238</v>
      </c>
      <c r="AE57" s="125" t="s">
        <v>239</v>
      </c>
      <c r="AF57" s="125" t="s">
        <v>240</v>
      </c>
      <c r="AG57" s="125" t="s">
        <v>241</v>
      </c>
      <c r="AH57" s="125" t="s">
        <v>242</v>
      </c>
      <c r="AI57" s="125" t="s">
        <v>105</v>
      </c>
      <c r="AJ57" s="125" t="s">
        <v>106</v>
      </c>
      <c r="AK57" s="125" t="s">
        <v>243</v>
      </c>
    </row>
    <row r="58" spans="1:37" s="124" customFormat="1" ht="10.5">
      <c r="A58" s="121"/>
      <c r="B58" s="122">
        <v>1999</v>
      </c>
      <c r="C58" s="123">
        <v>-1.6916474144429094</v>
      </c>
      <c r="D58" s="123">
        <v>8.273522070402839</v>
      </c>
      <c r="E58" s="123">
        <v>-4.341420266883267</v>
      </c>
      <c r="F58" s="123">
        <v>15.87163904437594</v>
      </c>
      <c r="G58" s="123">
        <v>-9.168246176295568</v>
      </c>
      <c r="H58" s="123">
        <v>5.76</v>
      </c>
      <c r="I58" s="123">
        <v>8.49</v>
      </c>
      <c r="J58" s="123">
        <v>-4.0229885057471275</v>
      </c>
      <c r="K58" s="123">
        <v>4.833404931284435</v>
      </c>
      <c r="L58" s="123">
        <v>8.188945253310486</v>
      </c>
      <c r="M58" s="123">
        <v>4.422757317508141</v>
      </c>
      <c r="N58" s="123">
        <v>3.158569126012245</v>
      </c>
      <c r="O58" s="123">
        <v>-6.899502310409766</v>
      </c>
      <c r="P58" s="123">
        <v>5.03</v>
      </c>
      <c r="Q58" s="123">
        <v>7.667</v>
      </c>
      <c r="R58" s="123">
        <v>0.16937669376693165</v>
      </c>
      <c r="S58" s="121"/>
      <c r="U58" s="126" t="s">
        <v>249</v>
      </c>
      <c r="V58" s="126">
        <v>1</v>
      </c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</row>
    <row r="59" spans="1:37" s="124" customFormat="1" ht="10.5">
      <c r="A59" s="121"/>
      <c r="B59" s="122">
        <v>2000</v>
      </c>
      <c r="C59" s="123">
        <v>4.0091108024753686</v>
      </c>
      <c r="D59" s="123">
        <v>5.746263709340371</v>
      </c>
      <c r="E59" s="123">
        <v>3.21773778037302</v>
      </c>
      <c r="F59" s="123">
        <v>8.394781775475035</v>
      </c>
      <c r="G59" s="123">
        <v>3.502689053500707</v>
      </c>
      <c r="H59" s="123">
        <v>5.4</v>
      </c>
      <c r="I59" s="123">
        <v>9.22</v>
      </c>
      <c r="J59" s="123">
        <v>-3.6926147704590795</v>
      </c>
      <c r="K59" s="123">
        <v>5.57925449440666</v>
      </c>
      <c r="L59" s="123">
        <v>6.889316991618788</v>
      </c>
      <c r="M59" s="123">
        <v>4.860429793388121</v>
      </c>
      <c r="N59" s="123">
        <v>3.9055752905975627</v>
      </c>
      <c r="O59" s="123">
        <v>2.1381586820646614</v>
      </c>
      <c r="P59" s="123">
        <v>5</v>
      </c>
      <c r="Q59" s="123">
        <v>7.711</v>
      </c>
      <c r="R59" s="123">
        <v>1.2512681772066214</v>
      </c>
      <c r="S59" s="121"/>
      <c r="U59" s="126" t="s">
        <v>250</v>
      </c>
      <c r="V59" s="126">
        <v>0.37892009915533925</v>
      </c>
      <c r="W59" s="126">
        <v>1</v>
      </c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</row>
    <row r="60" spans="1:37" s="124" customFormat="1" ht="10.5">
      <c r="A60" s="121"/>
      <c r="B60" s="122">
        <v>2001</v>
      </c>
      <c r="C60" s="123">
        <v>-1.2231018892696177</v>
      </c>
      <c r="D60" s="123">
        <v>0.0655816707135104</v>
      </c>
      <c r="E60" s="123">
        <v>0.3238626039857806</v>
      </c>
      <c r="F60" s="123">
        <v>30.984912751138705</v>
      </c>
      <c r="G60" s="123">
        <v>-10.561397257195704</v>
      </c>
      <c r="H60" s="123">
        <v>2.53</v>
      </c>
      <c r="I60" s="123">
        <v>7</v>
      </c>
      <c r="J60" s="123">
        <v>-1.6580310880829008</v>
      </c>
      <c r="K60" s="123">
        <v>-2.5227943476025416</v>
      </c>
      <c r="L60" s="123">
        <v>4.285632901231051</v>
      </c>
      <c r="M60" s="123">
        <v>-2.718848976706467</v>
      </c>
      <c r="N60" s="123">
        <v>1.5351552477416375</v>
      </c>
      <c r="O60" s="123">
        <v>-3.7218795871873267</v>
      </c>
      <c r="P60" s="123">
        <v>2.41</v>
      </c>
      <c r="Q60" s="123">
        <v>7.377</v>
      </c>
      <c r="R60" s="123">
        <v>0</v>
      </c>
      <c r="S60" s="121"/>
      <c r="U60" s="126" t="s">
        <v>251</v>
      </c>
      <c r="V60" s="127">
        <v>0.873424203560644</v>
      </c>
      <c r="W60" s="126">
        <v>0.2564870857895954</v>
      </c>
      <c r="X60" s="126">
        <v>1</v>
      </c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</row>
    <row r="61" spans="1:37" s="124" customFormat="1" ht="11.25" thickBot="1">
      <c r="A61" s="121"/>
      <c r="B61" s="122">
        <v>2002</v>
      </c>
      <c r="C61" s="123">
        <v>-1.8015474491008487</v>
      </c>
      <c r="D61" s="123">
        <v>-1.719859421418135</v>
      </c>
      <c r="E61" s="123">
        <v>-1.106308732846606</v>
      </c>
      <c r="F61" s="123">
        <v>43.234434360588935</v>
      </c>
      <c r="G61" s="123">
        <v>-8.097429019772818</v>
      </c>
      <c r="H61" s="123">
        <v>0.74</v>
      </c>
      <c r="I61" s="123">
        <v>5.11</v>
      </c>
      <c r="J61" s="123">
        <v>-3.0558482613277205</v>
      </c>
      <c r="K61" s="123">
        <v>4.846256243588498</v>
      </c>
      <c r="L61" s="123">
        <v>2.1707174144078856</v>
      </c>
      <c r="M61" s="123">
        <v>-2.1743157174814454</v>
      </c>
      <c r="N61" s="123">
        <v>3.3172537977541605</v>
      </c>
      <c r="O61" s="123">
        <v>-2.8431252124193174</v>
      </c>
      <c r="P61" s="123">
        <v>1.86</v>
      </c>
      <c r="Q61" s="123">
        <v>7.1</v>
      </c>
      <c r="R61" s="123">
        <v>-0.2004008016031955</v>
      </c>
      <c r="S61" s="121"/>
      <c r="U61" s="126" t="s">
        <v>133</v>
      </c>
      <c r="V61" s="126">
        <v>-0.13476543208453445</v>
      </c>
      <c r="W61" s="126">
        <v>-0.30342342419858215</v>
      </c>
      <c r="X61" s="126">
        <v>-0.1127345020332683</v>
      </c>
      <c r="Y61" s="126">
        <v>1</v>
      </c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</row>
    <row r="62" spans="1:37" s="124" customFormat="1" ht="11.25" thickBot="1">
      <c r="A62" s="121"/>
      <c r="B62" s="122">
        <v>2003</v>
      </c>
      <c r="C62" s="123">
        <v>-3.135027722086947</v>
      </c>
      <c r="D62" s="123">
        <v>6.121160451178165</v>
      </c>
      <c r="E62" s="123">
        <v>-1.7540328937350025</v>
      </c>
      <c r="F62" s="123">
        <v>-14.477903381614055</v>
      </c>
      <c r="G62" s="123">
        <v>-10.084079862466776</v>
      </c>
      <c r="H62" s="123">
        <v>0.12</v>
      </c>
      <c r="I62" s="123">
        <v>5</v>
      </c>
      <c r="J62" s="123">
        <v>-2.500000000000002</v>
      </c>
      <c r="K62" s="123">
        <v>2.7336522136428343</v>
      </c>
      <c r="L62" s="123">
        <v>5.377844098904894</v>
      </c>
      <c r="M62" s="123">
        <v>4.380471037184841</v>
      </c>
      <c r="N62" s="123">
        <v>3.4131274644205734</v>
      </c>
      <c r="O62" s="123">
        <v>-5.84125488749927</v>
      </c>
      <c r="P62" s="123">
        <v>1.4</v>
      </c>
      <c r="Q62" s="123">
        <v>3.429</v>
      </c>
      <c r="R62" s="123">
        <v>-0.2788933511825076</v>
      </c>
      <c r="S62" s="121"/>
      <c r="U62" s="126" t="s">
        <v>134</v>
      </c>
      <c r="V62" s="126">
        <v>0.014940584843848808</v>
      </c>
      <c r="W62" s="126">
        <v>0.21427257339045236</v>
      </c>
      <c r="X62" s="126">
        <v>-0.031799715622978356</v>
      </c>
      <c r="Y62" s="129">
        <v>-0.3099528927129589</v>
      </c>
      <c r="Z62" s="126">
        <v>1</v>
      </c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</row>
    <row r="63" spans="1:37" s="124" customFormat="1" ht="10.5">
      <c r="A63" s="121"/>
      <c r="B63" s="122">
        <v>2004</v>
      </c>
      <c r="C63" s="123">
        <v>4.796808069587133</v>
      </c>
      <c r="D63" s="123">
        <v>4.781047767644697</v>
      </c>
      <c r="E63" s="123">
        <v>7.9862372416580785</v>
      </c>
      <c r="F63" s="123">
        <v>79.81142729838851</v>
      </c>
      <c r="G63" s="123">
        <v>-12.738234942472337</v>
      </c>
      <c r="H63" s="123">
        <v>0.27</v>
      </c>
      <c r="I63" s="123">
        <v>5.02</v>
      </c>
      <c r="J63" s="123">
        <v>-0.4459308807134965</v>
      </c>
      <c r="K63" s="123">
        <v>6.254851580323839</v>
      </c>
      <c r="L63" s="123">
        <v>6.774540238102933</v>
      </c>
      <c r="M63" s="123">
        <v>10.708928409463535</v>
      </c>
      <c r="N63" s="123">
        <v>3.388506206453412</v>
      </c>
      <c r="O63" s="123">
        <v>-3.8638039953798775</v>
      </c>
      <c r="P63" s="123">
        <v>1.52</v>
      </c>
      <c r="Q63" s="123">
        <v>3.516</v>
      </c>
      <c r="R63" s="123">
        <v>1.6109184472536064</v>
      </c>
      <c r="S63" s="121"/>
      <c r="U63" s="126" t="s">
        <v>103</v>
      </c>
      <c r="V63" s="126">
        <v>-0.05460193322739413</v>
      </c>
      <c r="W63" s="126">
        <v>0.2142180071189108</v>
      </c>
      <c r="X63" s="126">
        <v>-0.33504893886414466</v>
      </c>
      <c r="Y63" s="126">
        <v>-0.18031832073944618</v>
      </c>
      <c r="Z63" s="126">
        <v>0.3243523064999227</v>
      </c>
      <c r="AA63" s="126">
        <v>1</v>
      </c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</row>
    <row r="64" spans="1:37" s="124" customFormat="1" ht="10.5">
      <c r="A64" s="121"/>
      <c r="B64" s="122">
        <v>2005</v>
      </c>
      <c r="C64" s="123">
        <v>7.227007272111519</v>
      </c>
      <c r="D64" s="123">
        <v>5.4584828474602</v>
      </c>
      <c r="E64" s="123">
        <v>10.650189409627476</v>
      </c>
      <c r="F64" s="123">
        <v>8.301478005669583</v>
      </c>
      <c r="G64" s="123">
        <v>-3.9671463246672256</v>
      </c>
      <c r="H64" s="123">
        <v>1.75</v>
      </c>
      <c r="I64" s="123">
        <v>6.12</v>
      </c>
      <c r="J64" s="123">
        <v>0.8958566629339249</v>
      </c>
      <c r="K64" s="123">
        <v>3.2994048899051664</v>
      </c>
      <c r="L64" s="123">
        <v>6.32095522800713</v>
      </c>
      <c r="M64" s="123">
        <v>8.132822445455567</v>
      </c>
      <c r="N64" s="123">
        <v>3.0251683008229335</v>
      </c>
      <c r="O64" s="123">
        <v>-1.26682359125444</v>
      </c>
      <c r="P64" s="123">
        <v>1.99</v>
      </c>
      <c r="Q64" s="123">
        <v>3.845</v>
      </c>
      <c r="R64" s="123">
        <v>2.3010018716283165</v>
      </c>
      <c r="S64" s="121"/>
      <c r="U64" s="126" t="s">
        <v>104</v>
      </c>
      <c r="V64" s="126">
        <v>0.0675205892585652</v>
      </c>
      <c r="W64" s="126">
        <v>0.34900198658641074</v>
      </c>
      <c r="X64" s="126">
        <v>-0.22346603606671217</v>
      </c>
      <c r="Y64" s="126">
        <v>-0.23632409259540282</v>
      </c>
      <c r="Z64" s="126">
        <v>0.383107085843122</v>
      </c>
      <c r="AA64" s="126">
        <v>0.9708237116710272</v>
      </c>
      <c r="AB64" s="126">
        <v>1</v>
      </c>
      <c r="AC64" s="126"/>
      <c r="AD64" s="126"/>
      <c r="AE64" s="126"/>
      <c r="AF64" s="126"/>
      <c r="AG64" s="126"/>
      <c r="AH64" s="126"/>
      <c r="AI64" s="126"/>
      <c r="AJ64" s="126"/>
      <c r="AK64" s="126"/>
    </row>
    <row r="65" spans="1:37" s="124" customFormat="1" ht="10.5">
      <c r="A65" s="121"/>
      <c r="B65" s="122">
        <v>2006</v>
      </c>
      <c r="C65" s="123">
        <v>6.460192971585377</v>
      </c>
      <c r="D65" s="123">
        <v>20.578358314787117</v>
      </c>
      <c r="E65" s="123">
        <v>6.885152220809454</v>
      </c>
      <c r="F65" s="123">
        <v>3.5112863880734757</v>
      </c>
      <c r="G65" s="123">
        <v>8.371383417062228</v>
      </c>
      <c r="H65" s="123">
        <v>3.02</v>
      </c>
      <c r="I65" s="123">
        <v>7.9</v>
      </c>
      <c r="J65" s="123">
        <v>2.1087680355160954</v>
      </c>
      <c r="K65" s="123">
        <v>4.286031021920356</v>
      </c>
      <c r="L65" s="123">
        <v>4.875343334037607</v>
      </c>
      <c r="M65" s="123">
        <v>2.567853458675984</v>
      </c>
      <c r="N65" s="123">
        <v>1.1479605751929522</v>
      </c>
      <c r="O65" s="123">
        <v>1.1754657921602796</v>
      </c>
      <c r="P65" s="123">
        <v>2.2</v>
      </c>
      <c r="Q65" s="123">
        <v>4.115</v>
      </c>
      <c r="R65" s="123">
        <v>0.602668962548436</v>
      </c>
      <c r="S65" s="121"/>
      <c r="U65" s="126" t="s">
        <v>237</v>
      </c>
      <c r="V65" s="127">
        <v>0.671336082560209</v>
      </c>
      <c r="W65" s="126">
        <v>0.21850465534937852</v>
      </c>
      <c r="X65" s="127">
        <v>0.7225425722336486</v>
      </c>
      <c r="Y65" s="126">
        <v>-0.19958174399822454</v>
      </c>
      <c r="Z65" s="126">
        <v>0.08450085387684318</v>
      </c>
      <c r="AA65" s="126">
        <v>-0.528476331962088</v>
      </c>
      <c r="AB65" s="126">
        <v>-0.4392824367160272</v>
      </c>
      <c r="AC65" s="126">
        <v>1</v>
      </c>
      <c r="AD65" s="126"/>
      <c r="AE65" s="126"/>
      <c r="AF65" s="126"/>
      <c r="AG65" s="126"/>
      <c r="AH65" s="126"/>
      <c r="AI65" s="126"/>
      <c r="AJ65" s="126"/>
      <c r="AK65" s="126"/>
    </row>
    <row r="66" spans="1:37" s="124" customFormat="1" ht="10.5">
      <c r="A66" s="121"/>
      <c r="B66" s="122">
        <v>2007</v>
      </c>
      <c r="C66" s="123">
        <v>9.805095416838782</v>
      </c>
      <c r="D66" s="123">
        <v>19.80470119078328</v>
      </c>
      <c r="E66" s="123">
        <v>13.734742650007226</v>
      </c>
      <c r="F66" s="123">
        <v>2.022681805636961</v>
      </c>
      <c r="G66" s="123">
        <v>-1.6255435678059094</v>
      </c>
      <c r="H66" s="123">
        <v>2.79</v>
      </c>
      <c r="I66" s="123">
        <v>7.59</v>
      </c>
      <c r="J66" s="123">
        <v>1.9565217391304346</v>
      </c>
      <c r="K66" s="123">
        <v>5.448128230956728</v>
      </c>
      <c r="L66" s="123">
        <v>0.9336923464347224</v>
      </c>
      <c r="M66" s="123">
        <v>2.402422878702648</v>
      </c>
      <c r="N66" s="123">
        <v>0.48200054157669925</v>
      </c>
      <c r="O66" s="123">
        <v>0.3941681445457812</v>
      </c>
      <c r="P66" s="123">
        <v>2.62</v>
      </c>
      <c r="Q66" s="123">
        <v>4.313</v>
      </c>
      <c r="R66" s="123">
        <v>1.797175866495504</v>
      </c>
      <c r="S66" s="121"/>
      <c r="U66" s="126" t="s">
        <v>238</v>
      </c>
      <c r="V66" s="126">
        <v>0.35963504108977085</v>
      </c>
      <c r="W66" s="126">
        <v>0.3266725388103806</v>
      </c>
      <c r="X66" s="126">
        <v>0.30501338609053447</v>
      </c>
      <c r="Y66" s="126">
        <v>0.13332259159169857</v>
      </c>
      <c r="Z66" s="126">
        <v>-0.2942035453706543</v>
      </c>
      <c r="AA66" s="126">
        <v>0.18109501399456307</v>
      </c>
      <c r="AB66" s="126">
        <v>0.1937356678934365</v>
      </c>
      <c r="AC66" s="126">
        <v>-0.22799768463910003</v>
      </c>
      <c r="AD66" s="126">
        <v>1</v>
      </c>
      <c r="AE66" s="126"/>
      <c r="AF66" s="126"/>
      <c r="AG66" s="126"/>
      <c r="AH66" s="126"/>
      <c r="AI66" s="126"/>
      <c r="AJ66" s="126"/>
      <c r="AK66" s="126"/>
    </row>
    <row r="67" spans="1:37" s="124" customFormat="1" ht="10.5">
      <c r="A67" s="121"/>
      <c r="B67" s="122">
        <v>2008</v>
      </c>
      <c r="C67" s="123">
        <v>3.4366678055387956</v>
      </c>
      <c r="D67" s="123">
        <v>-1.4053014338034187</v>
      </c>
      <c r="E67" s="123">
        <v>7.805271079948062</v>
      </c>
      <c r="F67" s="123">
        <v>6.826273264118354</v>
      </c>
      <c r="G67" s="123">
        <v>12.86449399656946</v>
      </c>
      <c r="H67" s="123">
        <v>0.97</v>
      </c>
      <c r="I67" s="123">
        <v>5.39</v>
      </c>
      <c r="J67" s="123">
        <v>4.264392324093813</v>
      </c>
      <c r="K67" s="123">
        <v>-2.2490279432006988</v>
      </c>
      <c r="L67" s="123">
        <v>6.957873524613767</v>
      </c>
      <c r="M67" s="123">
        <v>2.488111554403849</v>
      </c>
      <c r="N67" s="123">
        <v>0.7381071620840451</v>
      </c>
      <c r="O67" s="123">
        <v>-0.6105717972666236</v>
      </c>
      <c r="P67" s="123">
        <v>1.42</v>
      </c>
      <c r="Q67" s="123">
        <v>4.205</v>
      </c>
      <c r="R67" s="123">
        <v>3.520386717108037</v>
      </c>
      <c r="S67" s="121"/>
      <c r="U67" s="126" t="s">
        <v>239</v>
      </c>
      <c r="V67" s="126">
        <v>-0.24958800161832756</v>
      </c>
      <c r="W67" s="126">
        <v>-0.27100725197876707</v>
      </c>
      <c r="X67" s="126">
        <v>-0.22239415068006355</v>
      </c>
      <c r="Y67" s="126">
        <v>0.04276650005674819</v>
      </c>
      <c r="Z67" s="126">
        <v>0.20136341421813322</v>
      </c>
      <c r="AA67" s="126">
        <v>0.31100141455823566</v>
      </c>
      <c r="AB67" s="126">
        <v>0.188835840926974</v>
      </c>
      <c r="AC67" s="126">
        <v>-0.27152904896188534</v>
      </c>
      <c r="AD67" s="126">
        <v>-0.04761780850510792</v>
      </c>
      <c r="AE67" s="126">
        <v>1</v>
      </c>
      <c r="AF67" s="126"/>
      <c r="AG67" s="126"/>
      <c r="AH67" s="126"/>
      <c r="AI67" s="126"/>
      <c r="AJ67" s="126"/>
      <c r="AK67" s="126"/>
    </row>
    <row r="68" spans="1:37" s="124" customFormat="1" ht="11.25" thickBot="1">
      <c r="A68" s="121"/>
      <c r="B68" s="122">
        <v>2009</v>
      </c>
      <c r="C68" s="123">
        <v>-2.8253216569145145</v>
      </c>
      <c r="D68" s="123">
        <v>11.42571995925632</v>
      </c>
      <c r="E68" s="123">
        <v>2.555041799151292</v>
      </c>
      <c r="F68" s="123">
        <v>20.73878943902294</v>
      </c>
      <c r="G68" s="123">
        <v>2.0516717325227862</v>
      </c>
      <c r="H68" s="123">
        <v>0.3</v>
      </c>
      <c r="I68" s="123">
        <v>5</v>
      </c>
      <c r="J68" s="123">
        <v>0.6134969325153561</v>
      </c>
      <c r="K68" s="123">
        <v>-1.1018648748231996</v>
      </c>
      <c r="L68" s="123">
        <v>5.682356487662021</v>
      </c>
      <c r="M68" s="123">
        <v>0.6989675204790435</v>
      </c>
      <c r="N68" s="123">
        <v>1.231174228536469</v>
      </c>
      <c r="O68" s="123">
        <v>-5.551362327551135</v>
      </c>
      <c r="P68" s="123">
        <v>0.89</v>
      </c>
      <c r="Q68" s="123">
        <v>2.563</v>
      </c>
      <c r="R68" s="123">
        <v>-0.8628565627855078</v>
      </c>
      <c r="S68" s="121"/>
      <c r="U68" s="126" t="s">
        <v>240</v>
      </c>
      <c r="V68" s="126">
        <v>0.49459471091319485</v>
      </c>
      <c r="W68" s="126">
        <v>0.09220907293748132</v>
      </c>
      <c r="X68" s="126">
        <v>0.46413464463920473</v>
      </c>
      <c r="Y68" s="126">
        <v>0.10789792011929306</v>
      </c>
      <c r="Z68" s="126">
        <v>-0.2333644534088601</v>
      </c>
      <c r="AA68" s="126">
        <v>-0.08800848735737575</v>
      </c>
      <c r="AB68" s="126">
        <v>-0.10456778213460359</v>
      </c>
      <c r="AC68" s="126">
        <v>0.16543205362239988</v>
      </c>
      <c r="AD68" s="126">
        <v>0.5155600328657233</v>
      </c>
      <c r="AE68" s="126">
        <v>0.47623861288895497</v>
      </c>
      <c r="AF68" s="126">
        <v>1</v>
      </c>
      <c r="AG68" s="126"/>
      <c r="AH68" s="126"/>
      <c r="AI68" s="126"/>
      <c r="AJ68" s="126"/>
      <c r="AK68" s="126"/>
    </row>
    <row r="69" spans="1:37" s="124" customFormat="1" ht="11.25" thickBot="1">
      <c r="A69" s="121"/>
      <c r="B69" s="122">
        <v>2010</v>
      </c>
      <c r="C69" s="123">
        <v>7.083824269471961</v>
      </c>
      <c r="D69" s="123">
        <v>7.441384852667587</v>
      </c>
      <c r="E69" s="123">
        <v>18.39184946580361</v>
      </c>
      <c r="F69" s="123">
        <v>11.17783177137568</v>
      </c>
      <c r="G69" s="123">
        <v>-14.276991809381979</v>
      </c>
      <c r="H69" s="123">
        <v>0.16</v>
      </c>
      <c r="I69" s="123">
        <v>5</v>
      </c>
      <c r="J69" s="123">
        <v>2.3373983739837456</v>
      </c>
      <c r="K69" s="123">
        <v>8.581027318681134</v>
      </c>
      <c r="L69" s="123">
        <v>5.287517912566297</v>
      </c>
      <c r="M69" s="123">
        <v>6.7384618693277165</v>
      </c>
      <c r="N69" s="123">
        <v>3.917824988102181</v>
      </c>
      <c r="O69" s="123">
        <v>-1.8914254109754114</v>
      </c>
      <c r="P69" s="123">
        <v>1.13</v>
      </c>
      <c r="Q69" s="123">
        <v>2.676</v>
      </c>
      <c r="R69" s="123">
        <v>0.9625230391153039</v>
      </c>
      <c r="S69" s="121"/>
      <c r="U69" s="126" t="s">
        <v>241</v>
      </c>
      <c r="V69" s="126">
        <v>-0.14063925523905577</v>
      </c>
      <c r="W69" s="126">
        <v>-0.36439894116550464</v>
      </c>
      <c r="X69" s="126">
        <v>-0.12908691363815847</v>
      </c>
      <c r="Y69" s="129">
        <v>0.20732443301250955</v>
      </c>
      <c r="Z69" s="130">
        <v>-0.5500058940889024</v>
      </c>
      <c r="AA69" s="126">
        <v>0.026123832507238227</v>
      </c>
      <c r="AB69" s="126">
        <v>-0.0735546637802695</v>
      </c>
      <c r="AC69" s="126">
        <v>-0.48672270860160294</v>
      </c>
      <c r="AD69" s="127">
        <v>0.598344973706178</v>
      </c>
      <c r="AE69" s="129">
        <v>0.3353802929398413</v>
      </c>
      <c r="AF69" s="129">
        <v>0.47306880435794146</v>
      </c>
      <c r="AG69" s="126">
        <v>1</v>
      </c>
      <c r="AH69" s="126"/>
      <c r="AI69" s="126"/>
      <c r="AJ69" s="126"/>
      <c r="AK69" s="126"/>
    </row>
    <row r="70" spans="1:37" s="124" customFormat="1" ht="11.25" thickBot="1">
      <c r="A70" s="121"/>
      <c r="B70" s="122">
        <v>2011</v>
      </c>
      <c r="C70" s="123">
        <v>8.964234799635062</v>
      </c>
      <c r="D70" s="123">
        <v>3.4281341357220496</v>
      </c>
      <c r="E70" s="123">
        <v>12.173748810383156</v>
      </c>
      <c r="F70" s="123">
        <v>3.9104301428556587</v>
      </c>
      <c r="G70" s="123">
        <v>-15.004429928947417</v>
      </c>
      <c r="H70" s="123">
        <v>0.16</v>
      </c>
      <c r="I70" s="123">
        <v>5</v>
      </c>
      <c r="J70" s="123">
        <v>5.263157894736836</v>
      </c>
      <c r="K70" s="123">
        <v>1.1583076540394144</v>
      </c>
      <c r="L70" s="123">
        <v>4.1814892100484835</v>
      </c>
      <c r="M70" s="123">
        <v>5.582672207530548</v>
      </c>
      <c r="N70" s="123">
        <v>2.3491753918156943</v>
      </c>
      <c r="O70" s="123">
        <v>-7.405363261533015</v>
      </c>
      <c r="P70" s="123">
        <v>1.36</v>
      </c>
      <c r="Q70" s="123">
        <v>2.882</v>
      </c>
      <c r="R70" s="123">
        <v>1.4198782961460488</v>
      </c>
      <c r="S70" s="121"/>
      <c r="U70" s="126" t="s">
        <v>242</v>
      </c>
      <c r="V70" s="126">
        <v>0.4478974205343991</v>
      </c>
      <c r="W70" s="126">
        <v>0.29117035001076635</v>
      </c>
      <c r="X70" s="126">
        <v>0.3472882474477642</v>
      </c>
      <c r="Y70" s="131">
        <v>-0.13399827515692406</v>
      </c>
      <c r="Z70" s="130">
        <v>0.6229641349230195</v>
      </c>
      <c r="AA70" s="126">
        <v>0.3286901912900917</v>
      </c>
      <c r="AB70" s="126">
        <v>0.46226252792766914</v>
      </c>
      <c r="AC70" s="126">
        <v>0.06565868203802776</v>
      </c>
      <c r="AD70" s="126">
        <v>0.27030663027917445</v>
      </c>
      <c r="AE70" s="129">
        <v>-0.1303926356774318</v>
      </c>
      <c r="AF70" s="129">
        <v>-0.01815111162085626</v>
      </c>
      <c r="AG70" s="129">
        <v>-0.17386070325743797</v>
      </c>
      <c r="AH70" s="126">
        <v>1</v>
      </c>
      <c r="AI70" s="126"/>
      <c r="AJ70" s="126"/>
      <c r="AK70" s="126"/>
    </row>
    <row r="71" spans="1:37" s="124" customFormat="1" ht="10.5">
      <c r="A71" s="121"/>
      <c r="B71" s="122">
        <v>2012</v>
      </c>
      <c r="C71" s="123">
        <v>5.374115858099282</v>
      </c>
      <c r="D71" s="123">
        <v>11.714157460305131</v>
      </c>
      <c r="E71" s="123">
        <v>5.345216214195192</v>
      </c>
      <c r="F71" s="123">
        <v>23.496723610038075</v>
      </c>
      <c r="G71" s="123">
        <v>-13.10550627478233</v>
      </c>
      <c r="H71" s="123">
        <v>0.16</v>
      </c>
      <c r="I71" s="123">
        <v>5</v>
      </c>
      <c r="J71" s="123">
        <v>4.056603773584899</v>
      </c>
      <c r="K71" s="123">
        <v>2.684535804533561</v>
      </c>
      <c r="L71" s="123">
        <v>3.089882422869028</v>
      </c>
      <c r="M71" s="123">
        <v>3.289473684210531</v>
      </c>
      <c r="N71" s="123">
        <v>2.4774303509334628</v>
      </c>
      <c r="O71" s="123">
        <v>-3.2482535316343486</v>
      </c>
      <c r="P71" s="123">
        <v>1.36</v>
      </c>
      <c r="Q71" s="123">
        <v>2.883</v>
      </c>
      <c r="R71" s="123">
        <v>1.9300000000000095</v>
      </c>
      <c r="S71" s="121"/>
      <c r="U71" s="126" t="s">
        <v>105</v>
      </c>
      <c r="V71" s="126">
        <v>-0.10227287909965894</v>
      </c>
      <c r="W71" s="126">
        <v>0.07751868226312485</v>
      </c>
      <c r="X71" s="126">
        <v>-0.3944030762468515</v>
      </c>
      <c r="Y71" s="126">
        <v>-0.10397552460415405</v>
      </c>
      <c r="Z71" s="126">
        <v>0.1610201174196517</v>
      </c>
      <c r="AA71" s="127">
        <v>0.962446813075189</v>
      </c>
      <c r="AB71" s="127">
        <v>0.9008137563682852</v>
      </c>
      <c r="AC71" s="127">
        <v>-0.6182759176393899</v>
      </c>
      <c r="AD71" s="126">
        <v>0.2676628843923132</v>
      </c>
      <c r="AE71" s="126">
        <v>0.3294529764679392</v>
      </c>
      <c r="AF71" s="126">
        <v>-0.00761184768112989</v>
      </c>
      <c r="AG71" s="126">
        <v>0.22963107467982066</v>
      </c>
      <c r="AH71" s="126">
        <v>0.22495831727553692</v>
      </c>
      <c r="AI71" s="126">
        <v>1</v>
      </c>
      <c r="AJ71" s="126"/>
      <c r="AK71" s="126"/>
    </row>
    <row r="72" spans="1:37" s="124" customFormat="1" ht="10.5">
      <c r="A72" s="121"/>
      <c r="B72" s="122"/>
      <c r="C72" s="123"/>
      <c r="D72" s="123"/>
      <c r="E72" s="123"/>
      <c r="F72" s="123"/>
      <c r="G72" s="123"/>
      <c r="H72" s="123"/>
      <c r="I72" s="123"/>
      <c r="J72" s="123"/>
      <c r="K72" s="121"/>
      <c r="L72" s="121"/>
      <c r="M72" s="121"/>
      <c r="N72" s="121"/>
      <c r="O72" s="121"/>
      <c r="P72" s="121"/>
      <c r="Q72" s="121"/>
      <c r="R72" s="121"/>
      <c r="S72" s="121"/>
      <c r="U72" s="126" t="s">
        <v>106</v>
      </c>
      <c r="V72" s="126">
        <v>-0.40197333706426897</v>
      </c>
      <c r="W72" s="126">
        <v>-0.3152477146676906</v>
      </c>
      <c r="X72" s="127">
        <v>-0.6014066643250059</v>
      </c>
      <c r="Y72" s="126">
        <v>0.13618023894264533</v>
      </c>
      <c r="Z72" s="126">
        <v>0.10593729312043917</v>
      </c>
      <c r="AA72" s="127">
        <v>0.7592840361005786</v>
      </c>
      <c r="AB72" s="127">
        <v>0.681939290472236</v>
      </c>
      <c r="AC72" s="127">
        <v>-0.7408311765518559</v>
      </c>
      <c r="AD72" s="126">
        <v>0.01861130548761153</v>
      </c>
      <c r="AE72" s="126">
        <v>0.1253143183893119</v>
      </c>
      <c r="AF72" s="126">
        <v>-0.4206096662317525</v>
      </c>
      <c r="AG72" s="126">
        <v>0.1770583805100416</v>
      </c>
      <c r="AH72" s="126">
        <v>0.1640084011557169</v>
      </c>
      <c r="AI72" s="127">
        <v>0.8001096573356842</v>
      </c>
      <c r="AJ72" s="126">
        <v>1</v>
      </c>
      <c r="AK72" s="126"/>
    </row>
    <row r="73" spans="1:37" s="124" customFormat="1" ht="11.25" thickBot="1">
      <c r="A73" s="121"/>
      <c r="B73" s="122"/>
      <c r="C73" s="123"/>
      <c r="D73" s="123"/>
      <c r="E73" s="123"/>
      <c r="F73" s="123"/>
      <c r="G73" s="123"/>
      <c r="H73" s="123"/>
      <c r="I73" s="123"/>
      <c r="J73" s="123"/>
      <c r="K73" s="121"/>
      <c r="L73" s="121"/>
      <c r="M73" s="121"/>
      <c r="N73" s="121"/>
      <c r="O73" s="137" t="s">
        <v>245</v>
      </c>
      <c r="P73" s="137">
        <f>T73/((1-T73^2)/12)^0.5</f>
        <v>2.1821686606702198</v>
      </c>
      <c r="Q73" s="137"/>
      <c r="R73" s="137"/>
      <c r="S73" s="137"/>
      <c r="T73" s="134">
        <v>0.533</v>
      </c>
      <c r="U73" s="135" t="s">
        <v>243</v>
      </c>
      <c r="V73" s="136">
        <v>0.6914307877108445</v>
      </c>
      <c r="W73" s="135">
        <v>-0.07547174837149526</v>
      </c>
      <c r="X73" s="136">
        <v>0.5700478056644895</v>
      </c>
      <c r="Y73" s="135">
        <v>-0.0506350221006178</v>
      </c>
      <c r="Z73" s="135">
        <v>0.2600217500605006</v>
      </c>
      <c r="AA73" s="135">
        <v>-0.060519108422500315</v>
      </c>
      <c r="AB73" s="135">
        <v>-0.03688961182112964</v>
      </c>
      <c r="AC73" s="135">
        <v>0.5853717642391975</v>
      </c>
      <c r="AD73" s="135">
        <v>-0.005911059299073221</v>
      </c>
      <c r="AE73" s="135">
        <v>0.08271076433027046</v>
      </c>
      <c r="AF73" s="135">
        <v>0.4338914779144005</v>
      </c>
      <c r="AG73" s="135">
        <v>-0.18480708951133085</v>
      </c>
      <c r="AH73" s="135">
        <v>0.4341080262105611</v>
      </c>
      <c r="AI73" s="135">
        <v>-0.06848431016088007</v>
      </c>
      <c r="AJ73" s="135">
        <v>-0.23458590096114634</v>
      </c>
      <c r="AK73" s="135">
        <v>1</v>
      </c>
    </row>
    <row r="74" spans="16:17" ht="16.5">
      <c r="P74" s="120"/>
      <c r="Q74" s="120" t="s">
        <v>247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che cheong poon</cp:lastModifiedBy>
  <cp:lastPrinted>2010-12-29T07:49:34Z</cp:lastPrinted>
  <dcterms:created xsi:type="dcterms:W3CDTF">2007-07-09T19:00:23Z</dcterms:created>
  <dcterms:modified xsi:type="dcterms:W3CDTF">2013-12-30T06:01:44Z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